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870" windowHeight="9885" firstSheet="4" activeTab="4"/>
  </bookViews>
  <sheets>
    <sheet name="Rekapitulácia" sheetId="1" state="veryHidden" r:id="rId1"/>
    <sheet name="Krycí list stavby" sheetId="2" state="veryHidden" r:id="rId2"/>
    <sheet name="Kryci_list 23618" sheetId="3" state="veryHidden" r:id="rId3"/>
    <sheet name="Rekap 23618" sheetId="4" state="veryHidden" r:id="rId4"/>
    <sheet name="Krycí list" sheetId="6" r:id="rId5"/>
    <sheet name="Rekap." sheetId="7" r:id="rId6"/>
    <sheet name="Výkaz výmer" sheetId="5" r:id="rId7"/>
  </sheets>
  <definedNames>
    <definedName name="_xlnm.Print_Titles" localSheetId="3">'Rekap 23618'!$9:$9</definedName>
    <definedName name="_xlnm.Print_Titles" localSheetId="6">'Výkaz výmer'!$6:$6</definedName>
  </definedNames>
  <calcPr calcId="145621"/>
</workbook>
</file>

<file path=xl/calcChain.xml><?xml version="1.0" encoding="utf-8"?>
<calcChain xmlns="http://schemas.openxmlformats.org/spreadsheetml/2006/main">
  <c r="J18" i="2" l="1"/>
  <c r="J16" i="2"/>
  <c r="F8" i="1"/>
  <c r="D8" i="1"/>
  <c r="U107" i="5"/>
  <c r="J17" i="3" s="1"/>
  <c r="K106" i="5"/>
  <c r="B33" i="4" s="1"/>
  <c r="E33" i="4"/>
  <c r="K101" i="5"/>
  <c r="B28" i="4" s="1"/>
  <c r="J100" i="5"/>
  <c r="I100" i="5"/>
  <c r="L100" i="5"/>
  <c r="J99" i="5"/>
  <c r="I99" i="5"/>
  <c r="L99" i="5"/>
  <c r="J98" i="5"/>
  <c r="I98" i="5"/>
  <c r="L98" i="5"/>
  <c r="J97" i="5"/>
  <c r="I97" i="5"/>
  <c r="F28" i="4"/>
  <c r="E28" i="4"/>
  <c r="L97" i="5"/>
  <c r="D28" i="4"/>
  <c r="K94" i="5"/>
  <c r="B27" i="4" s="1"/>
  <c r="J93" i="5"/>
  <c r="I93" i="5"/>
  <c r="L93" i="5"/>
  <c r="J92" i="5"/>
  <c r="I92" i="5"/>
  <c r="L92" i="5"/>
  <c r="J91" i="5"/>
  <c r="I91" i="5"/>
  <c r="L91" i="5"/>
  <c r="J90" i="5"/>
  <c r="I90" i="5"/>
  <c r="L90" i="5"/>
  <c r="J89" i="5"/>
  <c r="I89" i="5"/>
  <c r="L89" i="5"/>
  <c r="J88" i="5"/>
  <c r="I88" i="5"/>
  <c r="F27" i="4"/>
  <c r="E27" i="4"/>
  <c r="L88" i="5"/>
  <c r="D27" i="4"/>
  <c r="K86" i="5"/>
  <c r="B26" i="4" s="1"/>
  <c r="J85" i="5"/>
  <c r="I85" i="5"/>
  <c r="L85" i="5"/>
  <c r="J84" i="5"/>
  <c r="I84" i="5"/>
  <c r="L84" i="5"/>
  <c r="J83" i="5"/>
  <c r="I83" i="5"/>
  <c r="L83" i="5"/>
  <c r="J82" i="5"/>
  <c r="I82" i="5"/>
  <c r="L82" i="5"/>
  <c r="J81" i="5"/>
  <c r="I81" i="5"/>
  <c r="L81" i="5"/>
  <c r="J80" i="5"/>
  <c r="I80" i="5"/>
  <c r="L80" i="5"/>
  <c r="J79" i="5"/>
  <c r="I79" i="5"/>
  <c r="L79" i="5"/>
  <c r="J78" i="5"/>
  <c r="I78" i="5"/>
  <c r="L78" i="5"/>
  <c r="J77" i="5"/>
  <c r="I77" i="5"/>
  <c r="L77" i="5"/>
  <c r="J76" i="5"/>
  <c r="I76" i="5"/>
  <c r="L76" i="5"/>
  <c r="J75" i="5"/>
  <c r="I75" i="5"/>
  <c r="L75" i="5"/>
  <c r="J74" i="5"/>
  <c r="I74" i="5"/>
  <c r="L74" i="5"/>
  <c r="J73" i="5"/>
  <c r="I73" i="5"/>
  <c r="L73" i="5"/>
  <c r="J72" i="5"/>
  <c r="I72" i="5"/>
  <c r="L72" i="5"/>
  <c r="J71" i="5"/>
  <c r="I71" i="5"/>
  <c r="L71" i="5"/>
  <c r="J70" i="5"/>
  <c r="I70" i="5"/>
  <c r="L70" i="5"/>
  <c r="J69" i="5"/>
  <c r="I69" i="5"/>
  <c r="L69" i="5"/>
  <c r="J68" i="5"/>
  <c r="I68" i="5"/>
  <c r="L68" i="5"/>
  <c r="F26" i="4"/>
  <c r="E26" i="4"/>
  <c r="D26" i="4"/>
  <c r="J67" i="5"/>
  <c r="I67" i="5"/>
  <c r="L67" i="5"/>
  <c r="B21" i="4"/>
  <c r="F21" i="4"/>
  <c r="E21" i="4"/>
  <c r="D21" i="4"/>
  <c r="B20" i="4"/>
  <c r="J65" i="5"/>
  <c r="I65" i="5"/>
  <c r="L65" i="5"/>
  <c r="J64" i="5"/>
  <c r="I64" i="5"/>
  <c r="L64" i="5"/>
  <c r="J63" i="5"/>
  <c r="I63" i="5"/>
  <c r="L63" i="5"/>
  <c r="J62" i="5"/>
  <c r="I62" i="5"/>
  <c r="L62" i="5"/>
  <c r="J61" i="5"/>
  <c r="I61" i="5"/>
  <c r="L61" i="5"/>
  <c r="J60" i="5"/>
  <c r="I60" i="5"/>
  <c r="L60" i="5"/>
  <c r="J59" i="5"/>
  <c r="I59" i="5"/>
  <c r="L59" i="5"/>
  <c r="J58" i="5"/>
  <c r="I58" i="5"/>
  <c r="L58" i="5"/>
  <c r="J57" i="5"/>
  <c r="I57" i="5"/>
  <c r="L57" i="5"/>
  <c r="J56" i="5"/>
  <c r="I56" i="5"/>
  <c r="F20" i="4"/>
  <c r="E20" i="4"/>
  <c r="L56" i="5"/>
  <c r="D20" i="4"/>
  <c r="K53" i="5"/>
  <c r="J52" i="5"/>
  <c r="I52" i="5"/>
  <c r="L52" i="5"/>
  <c r="J51" i="5"/>
  <c r="I51" i="5"/>
  <c r="L51" i="5"/>
  <c r="J50" i="5"/>
  <c r="I50" i="5"/>
  <c r="L50" i="5"/>
  <c r="J49" i="5"/>
  <c r="I49" i="5"/>
  <c r="L49" i="5"/>
  <c r="J48" i="5"/>
  <c r="I48" i="5"/>
  <c r="L48" i="5"/>
  <c r="J47" i="5"/>
  <c r="I47" i="5"/>
  <c r="L47" i="5"/>
  <c r="J46" i="5"/>
  <c r="I46" i="5"/>
  <c r="L46" i="5"/>
  <c r="J45" i="5"/>
  <c r="I45" i="5"/>
  <c r="L45" i="5"/>
  <c r="J44" i="5"/>
  <c r="I44" i="5"/>
  <c r="L44" i="5"/>
  <c r="J43" i="5"/>
  <c r="I43" i="5"/>
  <c r="L43" i="5"/>
  <c r="J42" i="5"/>
  <c r="I42" i="5"/>
  <c r="L42" i="5"/>
  <c r="J41" i="5"/>
  <c r="I41" i="5"/>
  <c r="L41" i="5"/>
  <c r="J40" i="5"/>
  <c r="I40" i="5"/>
  <c r="L40" i="5"/>
  <c r="J39" i="5"/>
  <c r="I39" i="5"/>
  <c r="L39" i="5"/>
  <c r="J38" i="5"/>
  <c r="I38" i="5"/>
  <c r="L38" i="5"/>
  <c r="J37" i="5"/>
  <c r="I37" i="5"/>
  <c r="L37" i="5"/>
  <c r="J36" i="5"/>
  <c r="I36" i="5"/>
  <c r="L36" i="5"/>
  <c r="J35" i="5"/>
  <c r="I35" i="5"/>
  <c r="L35" i="5"/>
  <c r="K30" i="5"/>
  <c r="B15" i="4" s="1"/>
  <c r="F15" i="4"/>
  <c r="E15" i="4"/>
  <c r="D15" i="4"/>
  <c r="K27" i="5"/>
  <c r="B14" i="4" s="1"/>
  <c r="F14" i="4"/>
  <c r="E14" i="4"/>
  <c r="D14" i="4"/>
  <c r="K25" i="5"/>
  <c r="B13" i="4" s="1"/>
  <c r="J24" i="5"/>
  <c r="I24" i="5"/>
  <c r="F13" i="4"/>
  <c r="E13" i="4"/>
  <c r="L24" i="5"/>
  <c r="D13" i="4"/>
  <c r="K22" i="5"/>
  <c r="B12" i="4" s="1"/>
  <c r="F12" i="4"/>
  <c r="E12" i="4"/>
  <c r="D12" i="4"/>
  <c r="J21" i="5"/>
  <c r="I21" i="5"/>
  <c r="L21" i="5"/>
  <c r="J20" i="5"/>
  <c r="I20" i="5"/>
  <c r="L20" i="5"/>
  <c r="J19" i="5"/>
  <c r="I19" i="5"/>
  <c r="L19" i="5"/>
  <c r="J18" i="5"/>
  <c r="I18" i="5"/>
  <c r="L18" i="5"/>
  <c r="J17" i="5"/>
  <c r="I17" i="5"/>
  <c r="L17" i="5"/>
  <c r="J16" i="5"/>
  <c r="I16" i="5"/>
  <c r="L16" i="5"/>
  <c r="J15" i="5"/>
  <c r="I15" i="5"/>
  <c r="L15" i="5"/>
  <c r="J14" i="5"/>
  <c r="I14" i="5"/>
  <c r="L14" i="5"/>
  <c r="J13" i="5"/>
  <c r="I13" i="5"/>
  <c r="L13" i="5"/>
  <c r="J12" i="5"/>
  <c r="I12" i="5"/>
  <c r="L12" i="5"/>
  <c r="J11" i="5"/>
  <c r="I11" i="5"/>
  <c r="L11" i="5"/>
  <c r="J10" i="5"/>
  <c r="I10" i="5"/>
  <c r="L10" i="5"/>
  <c r="J9" i="5"/>
  <c r="I9" i="5"/>
  <c r="E11" i="4"/>
  <c r="L9" i="5"/>
  <c r="B22" i="4" l="1"/>
  <c r="D18" i="3" s="1"/>
  <c r="D18" i="2" s="1"/>
  <c r="J107" i="5"/>
  <c r="K7" i="1" s="1"/>
  <c r="J20" i="3"/>
  <c r="E7" i="1"/>
  <c r="E8" i="1" s="1"/>
  <c r="J17" i="2" s="1"/>
  <c r="J20" i="2" s="1"/>
  <c r="K102" i="5"/>
  <c r="B29" i="4" s="1"/>
  <c r="D17" i="3" s="1"/>
  <c r="D17" i="2" s="1"/>
  <c r="E25" i="4"/>
  <c r="I30" i="3"/>
  <c r="J30" i="3" s="1"/>
  <c r="L30" i="5"/>
  <c r="C15" i="4" s="1"/>
  <c r="K32" i="5"/>
  <c r="B16" i="4" s="1"/>
  <c r="D16" i="3" s="1"/>
  <c r="D16" i="2" s="1"/>
  <c r="L53" i="5"/>
  <c r="C19" i="4" s="1"/>
  <c r="F19" i="4"/>
  <c r="D11" i="4"/>
  <c r="C11" i="4"/>
  <c r="F11" i="4"/>
  <c r="B11" i="4"/>
  <c r="L22" i="5"/>
  <c r="C12" i="4" s="1"/>
  <c r="L25" i="5"/>
  <c r="C13" i="4" s="1"/>
  <c r="L27" i="5"/>
  <c r="C14" i="4" s="1"/>
  <c r="E16" i="4"/>
  <c r="E22" i="4"/>
  <c r="D19" i="4"/>
  <c r="B19" i="4"/>
  <c r="C20" i="4"/>
  <c r="C21" i="4"/>
  <c r="D25" i="4"/>
  <c r="C25" i="4"/>
  <c r="F25" i="4"/>
  <c r="B25" i="4"/>
  <c r="L86" i="5"/>
  <c r="C26" i="4" s="1"/>
  <c r="L94" i="5"/>
  <c r="C27" i="4" s="1"/>
  <c r="L101" i="5"/>
  <c r="C28" i="4" s="1"/>
  <c r="D32" i="4"/>
  <c r="C32" i="4"/>
  <c r="F32" i="4"/>
  <c r="E32" i="4"/>
  <c r="B32" i="4"/>
  <c r="E19" i="4"/>
  <c r="F33" i="4" l="1"/>
  <c r="D29" i="4"/>
  <c r="F17" i="3" s="1"/>
  <c r="F17" i="2" s="1"/>
  <c r="F22" i="4"/>
  <c r="E29" i="4"/>
  <c r="F29" i="4"/>
  <c r="E35" i="4"/>
  <c r="C22" i="4"/>
  <c r="E18" i="3" s="1"/>
  <c r="E18" i="2" s="1"/>
  <c r="F16" i="4"/>
  <c r="L106" i="5"/>
  <c r="C33" i="4" s="1"/>
  <c r="L102" i="5"/>
  <c r="C29" i="4" s="1"/>
  <c r="E17" i="3" s="1"/>
  <c r="E17" i="2" s="1"/>
  <c r="D22" i="4"/>
  <c r="F18" i="3" s="1"/>
  <c r="F18" i="2" s="1"/>
  <c r="D33" i="4"/>
  <c r="K107" i="5"/>
  <c r="B35" i="4" s="1"/>
  <c r="L32" i="5"/>
  <c r="C16" i="4" s="1"/>
  <c r="E16" i="3" s="1"/>
  <c r="E16" i="2" s="1"/>
  <c r="L107" i="5" l="1"/>
  <c r="C35" i="4" s="1"/>
  <c r="F35" i="4"/>
  <c r="D16" i="4"/>
  <c r="F16" i="3" s="1"/>
  <c r="F16" i="2" s="1"/>
  <c r="F20" i="2" s="1"/>
  <c r="F20" i="3" l="1"/>
  <c r="F23" i="3"/>
  <c r="F23" i="2" s="1"/>
  <c r="D35" i="4"/>
  <c r="B7" i="1"/>
  <c r="F22" i="3"/>
  <c r="F22" i="2" s="1"/>
  <c r="J24" i="3"/>
  <c r="J24" i="2" s="1"/>
  <c r="F24" i="3"/>
  <c r="F24" i="2" s="1"/>
  <c r="J22" i="3"/>
  <c r="J22" i="2" s="1"/>
  <c r="J23" i="3"/>
  <c r="J23" i="2" s="1"/>
  <c r="B8" i="1" l="1"/>
  <c r="J26" i="3"/>
  <c r="J26" i="2"/>
  <c r="J28" i="2" s="1"/>
  <c r="J28" i="3" l="1"/>
  <c r="I29" i="3" s="1"/>
  <c r="J29" i="3" s="1"/>
  <c r="J31" i="3" s="1"/>
  <c r="C7" i="1"/>
  <c r="C8" i="1" l="1"/>
  <c r="G7" i="1"/>
  <c r="G8" i="1" s="1"/>
  <c r="B9" i="1" l="1"/>
  <c r="B10" i="1" s="1"/>
  <c r="I30" i="2" l="1"/>
  <c r="J30" i="2" s="1"/>
  <c r="G10" i="1"/>
  <c r="I29" i="2"/>
  <c r="J29" i="2" s="1"/>
  <c r="G9" i="1"/>
  <c r="G11" i="1" l="1"/>
  <c r="J31" i="2"/>
</calcChain>
</file>

<file path=xl/sharedStrings.xml><?xml version="1.0" encoding="utf-8"?>
<sst xmlns="http://schemas.openxmlformats.org/spreadsheetml/2006/main" count="660" uniqueCount="325">
  <si>
    <t>Rekapitulácia rozpočtu</t>
  </si>
  <si>
    <t>Stavba Rekonštrukcia primárneho vykurovacieho okruhu CK Jazdecká, Prešov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</si>
  <si>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</si>
  <si>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</si>
  <si>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</si>
  <si>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</si>
  <si>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</si>
  <si>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</si>
  <si>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</si>
  <si>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</si>
  <si>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</si>
  <si>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</si>
  <si>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Ústredné vykurovanie - vetva A</t>
  </si>
  <si>
    <t>Krycí list rozpočtu</t>
  </si>
  <si>
    <t xml:space="preserve">Miesto: </t>
  </si>
  <si>
    <t>Objekt SO 01 Ústredné vykurovanie - vetva A</t>
  </si>
  <si>
    <t xml:space="preserve">Ks: </t>
  </si>
  <si>
    <t>Zákazka: TK-2015-100</t>
  </si>
  <si>
    <t xml:space="preserve">Spracoval: </t>
  </si>
  <si>
    <t xml:space="preserve">Dňa </t>
  </si>
  <si>
    <t>15.2.2016</t>
  </si>
  <si>
    <t>Odberateľ: SPRAVBYTKOMFORT, a.s. Prešov</t>
  </si>
  <si>
    <t xml:space="preserve">IČO: </t>
  </si>
  <si>
    <t xml:space="preserve">DIČ: </t>
  </si>
  <si>
    <t xml:space="preserve">Dodávateľ: </t>
  </si>
  <si>
    <t xml:space="preserve">Projektant: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</si>
  <si>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</si>
  <si>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</si>
  <si>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</si>
  <si>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</si>
  <si>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</si>
  <si>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</si>
  <si>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</si>
  <si>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</si>
  <si>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</si>
  <si>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</si>
  <si>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</si>
  <si>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</si>
  <si>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</si>
  <si>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</si>
  <si>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F </t>
  </si>
  <si>
    <t xml:space="preserve">C </t>
  </si>
  <si>
    <t>Zariadenie staveniska</t>
  </si>
  <si>
    <t>Územie so sťaž. podmienk.</t>
  </si>
  <si>
    <t>Prevádzkové vplyvy</t>
  </si>
  <si>
    <t>0% z [H+P+M]</t>
  </si>
  <si>
    <t>0% z [H+P]</t>
  </si>
  <si>
    <t xml:space="preserve">D </t>
  </si>
  <si>
    <t>Mimoriadne sťaž.podmienky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</si>
  <si>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</si>
  <si>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</si>
  <si>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</si>
  <si>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</si>
  <si>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</si>
  <si>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</si>
  <si>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</si>
  <si>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</si>
  <si>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</si>
  <si>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</si>
  <si>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</si>
  <si>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15.2.2016</t>
  </si>
  <si>
    <t>Prehľad rozpočtových nákladov</t>
  </si>
  <si>
    <t>Práce HSV</t>
  </si>
  <si>
    <t>ZEMNÉ PRÁCE</t>
  </si>
  <si>
    <t>ZVISLÉ KONŠTRUKCIE</t>
  </si>
  <si>
    <t>VODOROVNÉ KONŠTRUKCIE</t>
  </si>
  <si>
    <t>OSTATNÉ PRÁCE</t>
  </si>
  <si>
    <t>PRESUNY HMÔT</t>
  </si>
  <si>
    <t>Montážne práce</t>
  </si>
  <si>
    <t>ŠACHTA 93 A 50</t>
  </si>
  <si>
    <t>M-23 MONTÁŽ PRIEMYSELNÉHO POTRUBIA</t>
  </si>
  <si>
    <t>M-46 MONTÁŽE ZEMNÝCH PRÁC</t>
  </si>
  <si>
    <t>Práce PSV</t>
  </si>
  <si>
    <t>IZOLÁCIE TEPELNÉ BEŽNÝCH STAVEB. KONŠTRUKCIÍ</t>
  </si>
  <si>
    <t>ÚSTREDNÉ VYKUROVANIE-ROZVOD POTRUBIA</t>
  </si>
  <si>
    <t>ÚSTREDNÉ VYKUROVANIE-ARMATÚRY</t>
  </si>
  <si>
    <t>NÁTERY</t>
  </si>
  <si>
    <t>HZS ZA SKÚŠKY A REVÍZIE</t>
  </si>
  <si>
    <t>Celkom</t>
  </si>
  <si>
    <t>Por.č.</t>
  </si>
  <si>
    <t>Cenník</t>
  </si>
  <si>
    <t>Názov</t>
  </si>
  <si>
    <t>Mj</t>
  </si>
  <si>
    <t>Množstvo</t>
  </si>
  <si>
    <t>Cena celkom</t>
  </si>
  <si>
    <t xml:space="preserve">           Celkom bez DPH</t>
  </si>
  <si>
    <t xml:space="preserve">           DPH 20% z </t>
  </si>
  <si>
    <t xml:space="preserve">           Celkom</t>
  </si>
  <si>
    <t>Krycí list stavby</t>
  </si>
  <si>
    <t>Výkaz výmer</t>
  </si>
  <si>
    <t>J. cena</t>
  </si>
  <si>
    <t>100 - Stavebné úpravy</t>
  </si>
  <si>
    <t>Stavebný objekt: SO 01 Vonkajšie potrubné rozvody</t>
  </si>
  <si>
    <t>Celkové náklady stavby</t>
  </si>
  <si>
    <t xml:space="preserve">Rekapitulácia </t>
  </si>
  <si>
    <t>SO 01 Vonkajšie potrubné rozvody</t>
  </si>
  <si>
    <t>100 Stavebné úpravy</t>
  </si>
  <si>
    <t>400 Ústredné vykurovanie</t>
  </si>
  <si>
    <t>700 Komunikácie a sadové úpravy</t>
  </si>
  <si>
    <t>Stavba: Preložka primárneho potrubia DN 500 na okruhu CK Sekčov, Prešov</t>
  </si>
  <si>
    <t>Zákazka: TK-2016-025</t>
  </si>
  <si>
    <t>Doplňujúca výstuž prefabrikovaných konštrukcií z betonárskej ocele pre každý druh a stavebný diel</t>
  </si>
  <si>
    <t>t</t>
  </si>
  <si>
    <t>Dobetónovanie prefabrikovaných konštrukcií</t>
  </si>
  <si>
    <t>m3</t>
  </si>
  <si>
    <t xml:space="preserve">Stúpadlo do šachty liatinové vidlicové </t>
  </si>
  <si>
    <t>ks</t>
  </si>
  <si>
    <t>Osadenie kovového predmetu, poklopu liatin.alebo oceľového včítane rámu, hmotnosti 100-150 kg</t>
  </si>
  <si>
    <t>Poklop ťažký  s rámom 600 x 900 mm</t>
  </si>
  <si>
    <t>Búranie železobetónových stropov doskových hr.nad 80 mm,  -2,40000t</t>
  </si>
  <si>
    <t>Vybúranie otvoru v želzobet. priečkach a stenách plochy do 1 m2, hr.do 600 mm,  -2,40000t</t>
  </si>
  <si>
    <t>Vybúranie kanalizačného rámu liatinového vrátane poklopu alebo mreže,  -0,04400t</t>
  </si>
  <si>
    <t>Odvoz sutiny a vybúraných hmôt na skládku do 1 km</t>
  </si>
  <si>
    <t>Odvoz sutiny a vybúraných hmôt na skládku za každý ďalší 1 km</t>
  </si>
  <si>
    <t>Vnútrostavenisková doprava sutiny a vybúraných hmôt do 10 m</t>
  </si>
  <si>
    <t>Poplatok za skladovanie - betón, tehly, dlaždice (17 01 ), ostatné</t>
  </si>
  <si>
    <t>Presun hmôt pre kolektory a kanály pre vedenie montované akéhokoľvek rozsahu a akejkoľvek hľbky</t>
  </si>
  <si>
    <t>Bentonitový pásik - styk dobetonávky a TK</t>
  </si>
  <si>
    <t>m</t>
  </si>
  <si>
    <t>Kryštalicka hydroizolácia - XYPEX</t>
  </si>
  <si>
    <t>m2</t>
  </si>
  <si>
    <t>Zhotovenie  izolácie potrubí, stôk a šachiet izolačnou hmotou</t>
  </si>
  <si>
    <t>Suspenzia asfaltová SA 4 GUMOASFALT v sudoch do 150kg</t>
  </si>
  <si>
    <t>Presun hmôt pre izoláciu proti vode v objektoch výšky do 6 m</t>
  </si>
  <si>
    <t>Oprava exist poklopu</t>
  </si>
  <si>
    <t>kpl</t>
  </si>
  <si>
    <t>Presun hmôt pre kovové stavebné doplnkové konštrukcie v objektoch výšky do 6 m</t>
  </si>
  <si>
    <t>400 - Ústredné vykurovanie</t>
  </si>
  <si>
    <t xml:space="preserve">Čerpanie vody do 10 m </t>
  </si>
  <si>
    <t>hod</t>
  </si>
  <si>
    <t>Pohotovosť záložnej čerpacej súpravy pre výšku do 10 m, s priemerným prítokom do 500 l/min.</t>
  </si>
  <si>
    <t>deň</t>
  </si>
  <si>
    <t>Dočasné zaistenie podzemného potrubia oceľového</t>
  </si>
  <si>
    <t>Dočasné zaistenie podzemného potrubia kanalizačného</t>
  </si>
  <si>
    <t xml:space="preserve">Dočasné zaistenie káblov a káblových tratí </t>
  </si>
  <si>
    <t>Výkop jamy a ryhy horniny triedy 3 ručne v obmedzenom priestore</t>
  </si>
  <si>
    <t>Výkop nezapaženej jamy - sondy</t>
  </si>
  <si>
    <t>Príplatok za lepivosť horniny 3</t>
  </si>
  <si>
    <t>Výkop zapaženej jamy v hornine 3,nad 100 do 1000 m3</t>
  </si>
  <si>
    <t>Príplatok za lepivosť pri hĺbení jám v hornine triedy 3 ručne</t>
  </si>
  <si>
    <t>Výkop ryhy šírky 600-2000mm horn.3 nad 10000m3</t>
  </si>
  <si>
    <t>Príplatok k cenám za lepivosť horniny 3</t>
  </si>
  <si>
    <t>Paženie a rozopretie stien rýh pre podzemné vedenie,príložné do 2 m</t>
  </si>
  <si>
    <t>Paženie a rozopretie stien rýh pre podzemné vedenie,príložné do 4 m</t>
  </si>
  <si>
    <t>Odstránenie paženia rýh pre podzemné vedenie,príložné hľbky do 2 m</t>
  </si>
  <si>
    <t>Odstránenie paženia rýh pre podzemné vedenie,príložné hľbky do 4 m</t>
  </si>
  <si>
    <t>Zvislé premiestnenie výkopku bez naloženia z horniny 1 až 4, pri hĺbke výkopu nad 1 m do 2,5 m</t>
  </si>
  <si>
    <t>Vodorovné premiestnenie výkopku tr.1-4 do 10000 m - odvoz na skládku</t>
  </si>
  <si>
    <t>Vodorovné premiestnenie výkopku tr.1-4 do 10000 m - medziskládka</t>
  </si>
  <si>
    <t>Nakladanie neuľahnutého výkopku z hornín tr.1-4 nad 100 do 1000 m3 - odvoz na skládku</t>
  </si>
  <si>
    <t>Nakladanie neuľahnutého výkopku z hornín tr.1-4 nad 100 do 1000 m3 - medziskládka</t>
  </si>
  <si>
    <t>Uloženie sypaniny na skládky nad 100 do 1000 m3</t>
  </si>
  <si>
    <t>Poplatok za skladovanie - zemina a kamenivo (17 05) ostatné</t>
  </si>
  <si>
    <t>Zásyp sypaninou nezhutnený jám, rýh, šachiet a zárezov nad 100 m3</t>
  </si>
  <si>
    <t>Obsyp potrubia sypaninou z vhodných hornín 1 až 4 bez prehodenia sypaniny</t>
  </si>
  <si>
    <t>Zhutnenie dna ryhy ručným vybračným valcom hladkým</t>
  </si>
  <si>
    <t>Pretláčanie oceľových rúr priemeru 711 mm v zemine triedy 3-4 hydraulickým vŕtaním - 2x 15m</t>
  </si>
  <si>
    <t>Rúry oceľové kruhové ozn. STN 11 353.0, vonkajší priemer fi 711 x 10,0mm</t>
  </si>
  <si>
    <t>Zhotovenie opornej konštrukcie z panelov vrátane dodávky cestných panelov 200/300/15 - 5 ks</t>
  </si>
  <si>
    <t>Lôžko pod potrubie, stoky a drobné objekty, v otvorenom výkope z piesku a štrkopiesku 81,66m3+362,11m3 - dodávka piesku</t>
  </si>
  <si>
    <t xml:space="preserve">Vyčistenie ostatných objektov </t>
  </si>
  <si>
    <t>Presun hmôt pre rúrové vedenie z oceľových rúr zváraných v otvorenom výkope</t>
  </si>
  <si>
    <t>Poplatok za skladovanie</t>
  </si>
  <si>
    <t>Nakladanie na dopravný prostriedok pre vodorovné premiestnenie sutiny a vybúraných hmôt</t>
  </si>
  <si>
    <t>Uloženie sutiny na skládku s hrubým urovnaním bez zhutnenia</t>
  </si>
  <si>
    <t>Vodorovná doprava vybúraných hmôt po suchu bez naloženia, ale so zložením na vzdialenosť do 5 km</t>
  </si>
  <si>
    <t>Odstránenie tepelnej izolácie potrubia povrchové úpravy  oplechovanie potrubie  0,00510t</t>
  </si>
  <si>
    <t>Odstránenie tepelnej izolácie potrubia pásmi alebo fóliami potrubie  0,00210t</t>
  </si>
  <si>
    <t>Demontáž potrubia z oceľových rúrok hladkých priemer 377</t>
  </si>
  <si>
    <t>Demontáž predizolovaného potrubia priemer 300/500</t>
  </si>
  <si>
    <t>Demontáž klenutého dna DN 300</t>
  </si>
  <si>
    <t>kus</t>
  </si>
  <si>
    <t>Demontáž navarovacej armatúry DN 25, PN 40</t>
  </si>
  <si>
    <t>Demontáž navarovacej armarúry DN 100</t>
  </si>
  <si>
    <t>Demontáž doplnkových konštrukcií z profilového materiálu do šrotu</t>
  </si>
  <si>
    <t>kg</t>
  </si>
  <si>
    <t>Tlaková skúška potrubia  DN 300</t>
  </si>
  <si>
    <t>Prepoj DN 300/DN 300</t>
  </si>
  <si>
    <t>Príplatok na zvar 1. a 2. klasifikačného stupňa triedy ocele 11 až 13 DN 300</t>
  </si>
  <si>
    <t>Čistenie potrubia prefúkavaním alebo preplachovaním DN 300</t>
  </si>
  <si>
    <t>Zasunutie potrubia do chráničky, 2x 16 = 32,0m</t>
  </si>
  <si>
    <t>Preplach systému</t>
  </si>
  <si>
    <t>Radiologická kontrola - prežiarenie, 100%</t>
  </si>
  <si>
    <t>Montáž predizolovaného potrubia</t>
  </si>
  <si>
    <t>Doprava predizolovaného potrubia</t>
  </si>
  <si>
    <t>PE chránička D 654 x 27, L = 14,5 m</t>
  </si>
  <si>
    <t>Strediaca objímka MF MEDI 75</t>
  </si>
  <si>
    <t>Strediaca objímka MF MEDI 21</t>
  </si>
  <si>
    <t>Tesniaca manžeta, model DU, D 508/660</t>
  </si>
  <si>
    <t>Tesniaca manžeta, model DU, D 668/760</t>
  </si>
  <si>
    <t>Cestné panely</t>
  </si>
  <si>
    <t>Vytýčenie trasy v zastavanom priestore</t>
  </si>
  <si>
    <t>km</t>
  </si>
  <si>
    <t>Rozvinutie a uloženie výstražnej fólie z PVC do ryhy,šírka 33 cm</t>
  </si>
  <si>
    <t>Výstražná fólia na označovanie teplovodov, farba zelená</t>
  </si>
  <si>
    <t>HZS- Ústredné vykurovanie</t>
  </si>
  <si>
    <t>Predizolovaná oceľová rúra, L=12m, DN 300 323,9x5,6/500</t>
  </si>
  <si>
    <t>Oblúk 90°, 1 x 1 m, DN 300, 323,9x5,6/500</t>
  </si>
  <si>
    <t>Ohýbaná rúra 15°, L=12m, DN 300, 323,9x5,6/500</t>
  </si>
  <si>
    <t>Zmršťovacia objímka+montážny mateirál, Da 500</t>
  </si>
  <si>
    <t>Tesniaci krúžok, Da 500</t>
  </si>
  <si>
    <t>Dilatačná poduška, typ II.</t>
  </si>
  <si>
    <t>Kontrolná krabica, IPS MD-30</t>
  </si>
  <si>
    <t>PUR pena, komponent A</t>
  </si>
  <si>
    <t>PUR pena, komponent B</t>
  </si>
  <si>
    <t>500 - Výstražný systém</t>
  </si>
  <si>
    <t>500 Výstaržný systém</t>
  </si>
  <si>
    <t>Rúrka tuhá elektroinšt. z PVC uložená pevne typ 1529-29mm</t>
  </si>
  <si>
    <t>Rúrka elektroinšt. ohybná kovová, "Kopex", uložená voľne alebo pod omietkou typ 2423, 23 mm</t>
  </si>
  <si>
    <t>Škatuľová rozvodka z lisov. izolantu vč. ukončenia káblov a zapojenia vodičov typ 6455-11 do 4 mm2</t>
  </si>
  <si>
    <t>Ukončenie celoplastových káblov zmrašť. záklopkou alebo páskou do 4 x 10 mm2</t>
  </si>
  <si>
    <t>Príplatok na zaťahovanie káblov, váha kábla do 0,75 kg</t>
  </si>
  <si>
    <t>Štítok káblový</t>
  </si>
  <si>
    <t>Jednosmerné meranie na oznamovacom kábli</t>
  </si>
  <si>
    <t>Osadenie hmoždinky do tvrdeho kameňa, betónu</t>
  </si>
  <si>
    <t xml:space="preserve">Ochranná rúrka VRM/UPR/ 20 IEC ss 3M </t>
  </si>
  <si>
    <t>Izolačná trubka FXP20 IEC ss bal.25M</t>
  </si>
  <si>
    <t>Spojka SM20</t>
  </si>
  <si>
    <t>Príchytky - klipy šedé - CL20</t>
  </si>
  <si>
    <t>VD20 - Polykarbonátová krabica s 5-pólovou blokovou svorkovnicou, 1ks na jeden pár potrubného rozvodu, prevedenie do vlhka - IP65</t>
  </si>
  <si>
    <t>Stratné</t>
  </si>
  <si>
    <t>%</t>
  </si>
  <si>
    <t>Obstarávacia prirážka</t>
  </si>
  <si>
    <t>Podružný materiál</t>
  </si>
  <si>
    <t>PPV</t>
  </si>
  <si>
    <t>Odborná prehliadka a odborná skúška EZ - revízia</t>
  </si>
  <si>
    <t>700 -Komunikácie a sadové úpravy</t>
  </si>
  <si>
    <t>Narezanie asf. kryt. spev.plôch na okraji výkopku do 15 cm</t>
  </si>
  <si>
    <t>Narezanie bet. kryt. spev.plôch na okraji výkopku do 15 cm</t>
  </si>
  <si>
    <t>Doplnenie novým materiálom / odhad 20%/</t>
  </si>
  <si>
    <t>Odvoz sute na skládku do 50 km s uložením a poplatkom za skládku</t>
  </si>
  <si>
    <t>Založenie parkového trávnika výsevom v rovine s mat.</t>
  </si>
  <si>
    <t>Revitalizácia starého trávnika vedľa výkopu</t>
  </si>
  <si>
    <t>Výrub kríkov v sťažených podmienkach</t>
  </si>
  <si>
    <t>Vysadenie vzrastlých stromov ZB o.k. 14-16cm s ukozvením troma kolmi</t>
  </si>
  <si>
    <t>Presadenie s protikoreniacou fóliou vzrastlých stromov do 10 m</t>
  </si>
  <si>
    <t>Rez a ochrana stromov proti mech. poškodeniu stav. mechanizáciou</t>
  </si>
  <si>
    <t>Zabezpečenie stožiarov VO</t>
  </si>
  <si>
    <t>Demontáž a montáž DZ</t>
  </si>
  <si>
    <t>Demontáž a montáž drobnej arch. -pútače</t>
  </si>
  <si>
    <t>Uprava zásypu rýh pod spevnenými plochami,dorovnanie a zhutnenie</t>
  </si>
  <si>
    <t>Podklad zo štrkodrvy hrúbky 17 cm pod pešie komunikácie</t>
  </si>
  <si>
    <t>Vyspravenie pešich komunikacií AB  hr.do 7 cm</t>
  </si>
  <si>
    <t>Pešie komunikacie s bet.dlažby-zámková dlažba</t>
  </si>
  <si>
    <t xml:space="preserve">Doplnenie novým materiálom/ odhad 20% / - bet.dlažba </t>
  </si>
  <si>
    <t>Podklad zo štrkodrvy hrúbky 25 cm pod komunikácie</t>
  </si>
  <si>
    <t>Poklad z kam. obaleního asfaltom tr.II hr. 100 mm po zhunení</t>
  </si>
  <si>
    <t>Vyspravenie komunikacií AB  hr.do 10 cm</t>
  </si>
  <si>
    <t>Vyspravenie komunikacií betonovými dlažbami</t>
  </si>
  <si>
    <t>Doplnenie novým materálom /odhad 20%/- bet. dlažba</t>
  </si>
  <si>
    <t>Záverečné očistenie povrchu komunikácie v prac. páse</t>
  </si>
  <si>
    <t>Priebežne čistenie</t>
  </si>
  <si>
    <t>Presun hmôt pre spevnené plochy</t>
  </si>
  <si>
    <t>Vybúranie obrubníkov po okraji spevnených plôch, očistenie a spätne zabudovanie pri vysprávkach- peších komunikácií</t>
  </si>
  <si>
    <t xml:space="preserve">Vybúranie obrubníkov po okraji spevnených plôch, očistenie a spätne zabudovanie pri vysprávkach - komunikácií   </t>
  </si>
  <si>
    <t>Odstránenie asf. a betonových krytov s naložením na dopravný prostriedok hrúbky od 50 do 100 mm</t>
  </si>
  <si>
    <t>Odstránenie asf. a betonových krytov s naložením na dopravný prostriedok hrúbky od 150 do 200 mm</t>
  </si>
  <si>
    <t>Odkopávky a prekopávky nezapažené hor. tr.3 do 100 m3 s naložením alebo prehodením do 3m</t>
  </si>
  <si>
    <t>Odkopávky a prekopávky nezapažené hor. tr.3 do 100 m3 s naložením alebo prehodením do 3m - ručný výkop</t>
  </si>
  <si>
    <t>Uloženie a hrubé rozhrnutie výkopku s dovozom z medziskládky, doplnenie ornice so zhutnenim v rovine</t>
  </si>
  <si>
    <t>Uloženie a hrubé rozhrnutie výkopku  z medziskládky, doplnenie ornice bez zhutnenia v rovine-ručne</t>
  </si>
  <si>
    <t>E.2 Dopravné zabezpečenie počas výstavby</t>
  </si>
  <si>
    <t xml:space="preserve">Zábradlie z dreva, dočasné, pri vzdial. stľpikov nad 1000-2500mm zriadenie   </t>
  </si>
  <si>
    <t xml:space="preserve">pl - prechodová lávka,
zábradlie na lávkach pre peších -jedna strana má madlo a jednu pozdlž.výplň   </t>
  </si>
  <si>
    <t xml:space="preserve">pl*2*3*2   </t>
  </si>
  <si>
    <t xml:space="preserve">Zábradlie z dreva, dočasné, pri vzdial. stľpikov nad 1000-2500mm odstránenie   </t>
  </si>
  <si>
    <t xml:space="preserve">Drev. mostovka dočasná na proviz.mostoch hr. do 50cm z dreva mäkkého zhot. s dod.hmôt   </t>
  </si>
  <si>
    <t xml:space="preserve">1,1*3*pl   </t>
  </si>
  <si>
    <t xml:space="preserve">Drev. mostovka  z dreva mäkkého odstránenie   </t>
  </si>
  <si>
    <t xml:space="preserve">Podklad alebo kryt z kameniva hrubého drveného veľ. 32-63mm(vibr.štrk) po zhut.hr. 150 mm   </t>
  </si>
  <si>
    <t xml:space="preserve">dosypanie nábehov ku prechodovým dielcom betónovým(pd - počet dielcov)   </t>
  </si>
  <si>
    <t xml:space="preserve">2*1,5*2*1*pd   </t>
  </si>
  <si>
    <t xml:space="preserve">Osadenie panelov z predpätého betónu so zhotovením podkladu z kam. ťaženého do hr.50 mm do hm. 6t/ks   </t>
  </si>
  <si>
    <t xml:space="preserve">môžu byť ocelové s nosnosťou na TNA   </t>
  </si>
  <si>
    <t xml:space="preserve">1,5*4*2*pd   </t>
  </si>
  <si>
    <t xml:space="preserve">Prefabrikát cestný železobetónový 1500/4000 atyp   </t>
  </si>
  <si>
    <t xml:space="preserve">
   </t>
  </si>
  <si>
    <t xml:space="preserve">2*pd   </t>
  </si>
  <si>
    <t xml:space="preserve">Osadenie a montáž cestnej zvislej dopravnej značky na stľpik,stľp,konzolu alebo objekt   </t>
  </si>
  <si>
    <t xml:space="preserve">vrátane zábran,  prípade realiz. naraz   </t>
  </si>
  <si>
    <t xml:space="preserve">ZDZ+Z2*2   </t>
  </si>
  <si>
    <t xml:space="preserve">požičanie stlpikov na 30 dní   </t>
  </si>
  <si>
    <t xml:space="preserve">požičanie stlpikov na 30 dní, upresnenie podľa výkresu,resp.podľa súčasne realizovaných pracovísk   </t>
  </si>
  <si>
    <t xml:space="preserve">S+Z2*2   </t>
  </si>
  <si>
    <t xml:space="preserve">podstavec HIT- zapožičanie na viac ako 28 dní   </t>
  </si>
  <si>
    <t xml:space="preserve">1ks/1 stlpik+Z4   </t>
  </si>
  <si>
    <t xml:space="preserve">S+Z2*2+Z4   </t>
  </si>
  <si>
    <t xml:space="preserve">Značka dopravná základného rozmeru - zapožičanie na viac ako 28 dní   </t>
  </si>
  <si>
    <t xml:space="preserve">ZDZ   </t>
  </si>
  <si>
    <t xml:space="preserve">Zábrana Z2a, Z2b  á3,0 m- zapožičanie na viac ako 28 dní   </t>
  </si>
  <si>
    <t xml:space="preserve">Z2   </t>
  </si>
  <si>
    <t xml:space="preserve">Svetlo prerušované - zapožičanie na viac ako 28 dní   </t>
  </si>
  <si>
    <t xml:space="preserve">počítané sú 3ks/Z2a, Z2b+Z4, pre celú stavbu naraz   </t>
  </si>
  <si>
    <t xml:space="preserve">Odstránenie rúrového nástavca zo stĺpika, vr. demontáže dopravnej značky 0,005 t   </t>
  </si>
  <si>
    <t xml:space="preserve">Páska -červeno biela á 200 m   </t>
  </si>
  <si>
    <t>bal</t>
  </si>
  <si>
    <t xml:space="preserve">2   </t>
  </si>
  <si>
    <t xml:space="preserve">Smerovacia doska obojstranná Z4a - zapožičanie na viac ako 28 dní   </t>
  </si>
  <si>
    <t xml:space="preserve">Z4   </t>
  </si>
  <si>
    <t xml:space="preserve">Montáž dočasného oplotenia rámového, na oceľové stĺpiky   </t>
  </si>
  <si>
    <t xml:space="preserve">oplotenie počítané pre celú stavbu obojstranne, ak budú práce prebiehať v menších etapách, bude množstvo prispôsobené.   </t>
  </si>
  <si>
    <t xml:space="preserve">opl   </t>
  </si>
  <si>
    <t xml:space="preserve">prenájom mobilný plot M465 3,5 x 1,125, cena/1bm/1mesiac   </t>
  </si>
  <si>
    <t xml:space="preserve">prenájom oplotenia na celú stavbu   </t>
  </si>
  <si>
    <t xml:space="preserve">Demontáž ostatných doplnkov stavieb s hmotnosťou jednotlivých dielov konštrukcií do 50 kg,  -0,00100t   </t>
  </si>
  <si>
    <t xml:space="preserve">Presun hmôt pre kovové stavebné doplnkové konštrukcie v objektoch výšky do 6 m   </t>
  </si>
  <si>
    <t>E.2 Dopravné zabezpečenie - Typové schémy</t>
  </si>
  <si>
    <t xml:space="preserve">13   </t>
  </si>
  <si>
    <t xml:space="preserve">požičanie stlpikov na 30 dní, upresnenie podľa použitej typovej schémy, na Z2 2 stĺpiky   </t>
  </si>
  <si>
    <t xml:space="preserve">9   </t>
  </si>
  <si>
    <t xml:space="preserve">vrátane Z2 , 30 dní,  1ks/ stlpik a smer.dosku   </t>
  </si>
  <si>
    <t xml:space="preserve">9+12+8*2+10   </t>
  </si>
  <si>
    <t xml:space="preserve">Zapožičanie na 30 dní vrátane krátkod.pracovísk - B29a, B31a,B31b   </t>
  </si>
  <si>
    <t xml:space="preserve">Zábranové svetlo ZHS 10- zapožičanie na viac ako 28 dní - cena/30dní   </t>
  </si>
  <si>
    <t xml:space="preserve">zapožičanie na 30 dní   </t>
  </si>
  <si>
    <t xml:space="preserve">12+8*3   </t>
  </si>
  <si>
    <t xml:space="preserve">12   </t>
  </si>
  <si>
    <t xml:space="preserve">2+2+4   </t>
  </si>
  <si>
    <t xml:space="preserve">signálne svetlo - batéria   </t>
  </si>
  <si>
    <t xml:space="preserve">36*2   </t>
  </si>
  <si>
    <t>Autorský dozor (účasť projektantov počas výstavby)</t>
  </si>
  <si>
    <t>Porealizačné geodetické zameranie vonkajších rozvodov</t>
  </si>
  <si>
    <t>Spracovanie projektovej dokumentácie skutočného vyhotovenia po realizácii</t>
  </si>
  <si>
    <t>Dátum: 24.09.2018</t>
  </si>
  <si>
    <t>24.09.2018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</si>
</sst>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 ###\ ##0.000"/>
    <numFmt numFmtId="165" formatCode="###\ ###\ ##0.0000"/>
    <numFmt numFmtId="166" formatCode="#,##0.000;\-#,##0.000"/>
    <numFmt numFmtId="167" formatCode="#"/>
    <numFmt numFmtId="168" formatCode="#,##0_ ;\-#,##0\ "/>
    <numFmt numFmtId="169" formatCode="\ @"/>
    <numFmt numFmtId="170" formatCode="#.000"/>
    <numFmt numFmtId="171" formatCode="0.000"/>
    <numFmt numFmtId="172" formatCode="0.000%"/>
    <numFmt numFmtId="173" formatCode="###\ ###\ ##0.0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9"/>
      <color rgb="FF0000FF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9"/>
      <color rgb="FFFF000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7"/>
      <name val="Arial"/>
      <family val="2"/>
      <charset val="238"/>
    </font>
    <font>
      <sz val="8"/>
      <color indexed="63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 CE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/>
    <xf numFmtId="0" fontId="18" fillId="0" borderId="0" applyAlignment="0">
      <alignment vertical="top" wrapText="1"/>
      <protection locked="0"/>
    </xf>
    <xf numFmtId="40" fontId="24" fillId="0" borderId="0" applyFont="0" applyFill="0" applyBorder="0" applyAlignment="0" applyProtection="0"/>
    <xf numFmtId="0" fontId="25" fillId="0" borderId="0" applyAlignment="0">
      <alignment vertical="top"/>
      <protection locked="0"/>
    </xf>
    <xf numFmtId="0" fontId="25" fillId="0" borderId="0" applyAlignment="0">
      <alignment vertical="top" wrapText="1"/>
      <protection locked="0"/>
    </xf>
  </cellStyleXfs>
  <cellXfs count="285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164" fontId="1" fillId="0" borderId="29" xfId="0" applyNumberFormat="1" applyFont="1" applyFill="1" applyBorder="1"/>
    <xf numFmtId="0" fontId="1" fillId="0" borderId="30" xfId="0" applyFont="1" applyFill="1" applyBorder="1"/>
    <xf numFmtId="0" fontId="1" fillId="0" borderId="31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9" xfId="0" applyFont="1" applyFill="1" applyBorder="1"/>
    <xf numFmtId="0" fontId="5" fillId="0" borderId="8" xfId="0" applyFont="1" applyFill="1" applyBorder="1"/>
    <xf numFmtId="0" fontId="5" fillId="0" borderId="22" xfId="0" applyFont="1" applyFill="1" applyBorder="1"/>
    <xf numFmtId="0" fontId="5" fillId="0" borderId="17" xfId="0" applyFont="1" applyFill="1" applyBorder="1"/>
    <xf numFmtId="0" fontId="5" fillId="0" borderId="9" xfId="0" applyFont="1" applyFill="1" applyBorder="1"/>
    <xf numFmtId="0" fontId="5" fillId="0" borderId="2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9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4" xfId="0" applyFont="1" applyFill="1" applyBorder="1"/>
    <xf numFmtId="0" fontId="5" fillId="0" borderId="36" xfId="0" applyFont="1" applyFill="1" applyBorder="1"/>
    <xf numFmtId="0" fontId="5" fillId="0" borderId="10" xfId="0" applyFont="1" applyFill="1" applyBorder="1"/>
    <xf numFmtId="0" fontId="4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2" xfId="0" applyFont="1" applyFill="1" applyBorder="1"/>
    <xf numFmtId="0" fontId="5" fillId="0" borderId="39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/>
    <xf numFmtId="0" fontId="5" fillId="0" borderId="47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1" fillId="0" borderId="49" xfId="0" applyFont="1" applyFill="1" applyBorder="1"/>
    <xf numFmtId="0" fontId="5" fillId="0" borderId="50" xfId="0" applyFont="1" applyFill="1" applyBorder="1"/>
    <xf numFmtId="164" fontId="1" fillId="0" borderId="51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164" fontId="5" fillId="0" borderId="48" xfId="0" applyNumberFormat="1" applyFont="1" applyFill="1" applyBorder="1"/>
    <xf numFmtId="164" fontId="5" fillId="0" borderId="49" xfId="0" applyNumberFormat="1" applyFont="1" applyFill="1" applyBorder="1"/>
    <xf numFmtId="164" fontId="1" fillId="0" borderId="50" xfId="0" applyNumberFormat="1" applyFont="1" applyFill="1" applyBorder="1"/>
    <xf numFmtId="164" fontId="5" fillId="0" borderId="0" xfId="0" applyNumberFormat="1" applyFont="1" applyFill="1" applyBorder="1"/>
    <xf numFmtId="164" fontId="5" fillId="0" borderId="52" xfId="0" applyNumberFormat="1" applyFont="1" applyFill="1" applyBorder="1"/>
    <xf numFmtId="0" fontId="1" fillId="0" borderId="53" xfId="0" applyFont="1" applyFill="1" applyBorder="1"/>
    <xf numFmtId="0" fontId="1" fillId="0" borderId="54" xfId="0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164" fontId="1" fillId="0" borderId="23" xfId="0" applyNumberFormat="1" applyFont="1" applyFill="1" applyBorder="1"/>
    <xf numFmtId="164" fontId="1" fillId="0" borderId="52" xfId="0" applyNumberFormat="1" applyFont="1" applyFill="1" applyBorder="1"/>
    <xf numFmtId="164" fontId="5" fillId="0" borderId="58" xfId="0" applyNumberFormat="1" applyFont="1" applyFill="1" applyBorder="1"/>
    <xf numFmtId="164" fontId="1" fillId="0" borderId="58" xfId="0" applyNumberFormat="1" applyFont="1" applyFill="1" applyBorder="1"/>
    <xf numFmtId="0" fontId="4" fillId="0" borderId="60" xfId="0" applyFont="1" applyFill="1" applyBorder="1" applyAlignment="1">
      <alignment horizontal="center"/>
    </xf>
    <xf numFmtId="0" fontId="5" fillId="0" borderId="61" xfId="0" applyFont="1" applyFill="1" applyBorder="1"/>
    <xf numFmtId="0" fontId="5" fillId="0" borderId="62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64" xfId="0" applyFont="1" applyFill="1" applyBorder="1"/>
    <xf numFmtId="164" fontId="5" fillId="0" borderId="64" xfId="0" applyNumberFormat="1" applyFont="1" applyFill="1" applyBorder="1"/>
    <xf numFmtId="164" fontId="5" fillId="0" borderId="65" xfId="0" applyNumberFormat="1" applyFont="1" applyFill="1" applyBorder="1"/>
    <xf numFmtId="164" fontId="1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69" xfId="0" applyNumberFormat="1" applyFont="1" applyFill="1" applyBorder="1"/>
    <xf numFmtId="0" fontId="1" fillId="0" borderId="15" xfId="0" applyFont="1" applyFill="1" applyBorder="1"/>
    <xf numFmtId="0" fontId="1" fillId="0" borderId="70" xfId="0" applyFont="1" applyFill="1" applyBorder="1"/>
    <xf numFmtId="0" fontId="1" fillId="0" borderId="71" xfId="0" applyFont="1" applyFill="1" applyBorder="1"/>
    <xf numFmtId="0" fontId="5" fillId="0" borderId="11" xfId="0" applyFont="1" applyFill="1" applyBorder="1"/>
    <xf numFmtId="0" fontId="5" fillId="0" borderId="72" xfId="0" applyFont="1" applyFill="1" applyBorder="1"/>
    <xf numFmtId="164" fontId="5" fillId="0" borderId="73" xfId="0" applyNumberFormat="1" applyFont="1" applyFill="1" applyBorder="1"/>
    <xf numFmtId="164" fontId="4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76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" fillId="0" borderId="26" xfId="0" applyNumberFormat="1" applyFont="1" applyFill="1" applyBorder="1"/>
    <xf numFmtId="164" fontId="1" fillId="0" borderId="24" xfId="0" applyNumberFormat="1" applyFont="1" applyFill="1" applyBorder="1"/>
    <xf numFmtId="0" fontId="5" fillId="0" borderId="73" xfId="0" applyFont="1" applyFill="1" applyBorder="1"/>
    <xf numFmtId="0" fontId="5" fillId="0" borderId="0" xfId="0" applyFont="1" applyFill="1" applyBorder="1"/>
    <xf numFmtId="0" fontId="5" fillId="0" borderId="52" xfId="0" applyFont="1" applyFill="1" applyBorder="1"/>
    <xf numFmtId="0" fontId="1" fillId="0" borderId="0" xfId="0" applyFont="1" applyFill="1" applyBorder="1"/>
    <xf numFmtId="164" fontId="6" fillId="0" borderId="66" xfId="0" applyNumberFormat="1" applyFont="1" applyFill="1" applyBorder="1"/>
    <xf numFmtId="164" fontId="6" fillId="0" borderId="77" xfId="0" applyNumberFormat="1" applyFont="1" applyFill="1" applyBorder="1"/>
    <xf numFmtId="164" fontId="6" fillId="0" borderId="78" xfId="0" applyNumberFormat="1" applyFont="1" applyFill="1" applyBorder="1"/>
    <xf numFmtId="164" fontId="1" fillId="0" borderId="77" xfId="0" applyNumberFormat="1" applyFont="1" applyFill="1" applyBorder="1"/>
    <xf numFmtId="0" fontId="1" fillId="0" borderId="79" xfId="0" applyFont="1" applyFill="1" applyBorder="1"/>
    <xf numFmtId="164" fontId="5" fillId="0" borderId="80" xfId="0" applyNumberFormat="1" applyFont="1" applyFill="1" applyBorder="1"/>
    <xf numFmtId="0" fontId="1" fillId="0" borderId="81" xfId="0" applyFont="1" applyFill="1" applyBorder="1"/>
    <xf numFmtId="0" fontId="1" fillId="0" borderId="52" xfId="0" applyFont="1" applyFill="1" applyBorder="1"/>
    <xf numFmtId="164" fontId="5" fillId="0" borderId="77" xfId="0" applyNumberFormat="1" applyFont="1" applyFill="1" applyBorder="1"/>
    <xf numFmtId="164" fontId="5" fillId="0" borderId="78" xfId="0" applyNumberFormat="1" applyFont="1" applyFill="1" applyBorder="1"/>
    <xf numFmtId="164" fontId="1" fillId="0" borderId="78" xfId="0" applyNumberFormat="1" applyFont="1" applyFill="1" applyBorder="1"/>
    <xf numFmtId="0" fontId="1" fillId="0" borderId="58" xfId="0" applyFont="1" applyFill="1" applyBorder="1"/>
    <xf numFmtId="0" fontId="5" fillId="0" borderId="58" xfId="0" applyFont="1" applyFill="1" applyBorder="1"/>
    <xf numFmtId="0" fontId="1" fillId="0" borderId="82" xfId="0" applyFont="1" applyFill="1" applyBorder="1"/>
    <xf numFmtId="164" fontId="1" fillId="0" borderId="83" xfId="0" applyNumberFormat="1" applyFont="1" applyFill="1" applyBorder="1"/>
    <xf numFmtId="164" fontId="8" fillId="0" borderId="84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57" xfId="0" applyFont="1" applyFill="1" applyBorder="1"/>
    <xf numFmtId="0" fontId="1" fillId="0" borderId="59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5" xfId="0" applyFont="1" applyFill="1" applyBorder="1"/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1" xfId="0" applyFont="1" applyBorder="1"/>
    <xf numFmtId="164" fontId="5" fillId="0" borderId="91" xfId="0" applyNumberFormat="1" applyFont="1" applyBorder="1"/>
    <xf numFmtId="165" fontId="5" fillId="0" borderId="91" xfId="0" applyNumberFormat="1" applyFont="1" applyBorder="1"/>
    <xf numFmtId="0" fontId="9" fillId="0" borderId="0" xfId="0" applyFont="1"/>
    <xf numFmtId="0" fontId="4" fillId="0" borderId="91" xfId="0" applyFont="1" applyBorder="1"/>
    <xf numFmtId="164" fontId="4" fillId="0" borderId="91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0" borderId="0" xfId="0" applyFont="1"/>
    <xf numFmtId="0" fontId="4" fillId="2" borderId="91" xfId="0" applyFont="1" applyFill="1" applyBorder="1"/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164" fontId="0" fillId="0" borderId="0" xfId="0" applyNumberFormat="1"/>
    <xf numFmtId="0" fontId="5" fillId="0" borderId="0" xfId="0" applyNumberFormat="1" applyFont="1"/>
    <xf numFmtId="0" fontId="11" fillId="0" borderId="91" xfId="0" applyFont="1" applyBorder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2" xfId="0" applyFont="1" applyFill="1" applyBorder="1" applyAlignment="1">
      <alignment horizontal="center"/>
    </xf>
    <xf numFmtId="0" fontId="1" fillId="0" borderId="74" xfId="0" applyFont="1" applyFill="1" applyBorder="1"/>
    <xf numFmtId="0" fontId="1" fillId="0" borderId="93" xfId="0" applyFont="1" applyFill="1" applyBorder="1"/>
    <xf numFmtId="164" fontId="1" fillId="0" borderId="94" xfId="0" applyNumberFormat="1" applyFont="1" applyFill="1" applyBorder="1"/>
    <xf numFmtId="164" fontId="8" fillId="0" borderId="95" xfId="0" applyNumberFormat="1" applyFont="1" applyFill="1" applyBorder="1"/>
    <xf numFmtId="0" fontId="11" fillId="0" borderId="0" xfId="0" applyFont="1" applyBorder="1"/>
    <xf numFmtId="164" fontId="11" fillId="0" borderId="0" xfId="0" applyNumberFormat="1" applyFont="1" applyBorder="1"/>
    <xf numFmtId="0" fontId="5" fillId="0" borderId="0" xfId="0" applyFont="1" applyBorder="1"/>
    <xf numFmtId="164" fontId="4" fillId="0" borderId="0" xfId="0" applyNumberFormat="1" applyFont="1" applyBorder="1"/>
    <xf numFmtId="0" fontId="1" fillId="0" borderId="0" xfId="0" applyFont="1" applyBorder="1"/>
    <xf numFmtId="164" fontId="5" fillId="0" borderId="0" xfId="0" applyNumberFormat="1" applyFont="1" applyBorder="1"/>
    <xf numFmtId="0" fontId="3" fillId="0" borderId="0" xfId="0" applyFont="1" applyBorder="1"/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167" fontId="16" fillId="0" borderId="0" xfId="0" applyNumberFormat="1" applyFont="1" applyFill="1" applyBorder="1" applyAlignment="1">
      <alignment wrapText="1"/>
    </xf>
    <xf numFmtId="0" fontId="13" fillId="0" borderId="0" xfId="0" applyFont="1" applyBorder="1" applyAlignment="1">
      <alignment wrapText="1"/>
    </xf>
    <xf numFmtId="169" fontId="13" fillId="0" borderId="0" xfId="0" applyNumberFormat="1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170" fontId="16" fillId="0" borderId="0" xfId="0" applyNumberFormat="1" applyFont="1" applyFill="1" applyBorder="1" applyAlignment="1">
      <alignment wrapText="1"/>
    </xf>
    <xf numFmtId="0" fontId="14" fillId="0" borderId="0" xfId="0" applyFont="1"/>
    <xf numFmtId="0" fontId="13" fillId="0" borderId="0" xfId="0" applyFont="1" applyAlignment="1" applyProtection="1">
      <alignment wrapText="1"/>
    </xf>
    <xf numFmtId="0" fontId="13" fillId="0" borderId="0" xfId="2" applyFont="1" applyAlignment="1" applyProtection="1">
      <alignment wrapText="1"/>
    </xf>
    <xf numFmtId="166" fontId="13" fillId="0" borderId="0" xfId="2" applyNumberFormat="1" applyFont="1" applyAlignment="1" applyProtection="1">
      <alignment wrapText="1"/>
    </xf>
    <xf numFmtId="0" fontId="12" fillId="0" borderId="0" xfId="2" applyFont="1" applyAlignment="1" applyProtection="1">
      <alignment wrapText="1"/>
    </xf>
    <xf numFmtId="0" fontId="19" fillId="0" borderId="0" xfId="0" applyFont="1" applyBorder="1" applyAlignment="1">
      <alignment wrapText="1"/>
    </xf>
    <xf numFmtId="0" fontId="13" fillId="0" borderId="0" xfId="0" applyFont="1" applyBorder="1" applyAlignment="1" applyProtection="1">
      <alignment wrapText="1"/>
      <protection locked="0"/>
    </xf>
    <xf numFmtId="166" fontId="13" fillId="0" borderId="0" xfId="0" applyNumberFormat="1" applyFont="1" applyBorder="1" applyAlignment="1" applyProtection="1">
      <alignment wrapText="1"/>
      <protection locked="0"/>
    </xf>
    <xf numFmtId="0" fontId="20" fillId="0" borderId="0" xfId="0" applyFont="1" applyBorder="1" applyAlignment="1" applyProtection="1">
      <alignment wrapText="1"/>
      <protection locked="0"/>
    </xf>
    <xf numFmtId="166" fontId="20" fillId="0" borderId="0" xfId="0" applyNumberFormat="1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wrapText="1"/>
      <protection locked="0"/>
    </xf>
    <xf numFmtId="166" fontId="21" fillId="0" borderId="0" xfId="0" applyNumberFormat="1" applyFont="1" applyBorder="1" applyAlignment="1" applyProtection="1">
      <alignment wrapText="1"/>
      <protection locked="0"/>
    </xf>
    <xf numFmtId="0" fontId="22" fillId="0" borderId="0" xfId="0" applyFont="1" applyBorder="1" applyAlignment="1" applyProtection="1">
      <alignment wrapText="1"/>
      <protection locked="0"/>
    </xf>
    <xf numFmtId="166" fontId="22" fillId="0" borderId="0" xfId="0" applyNumberFormat="1" applyFont="1" applyBorder="1" applyAlignment="1" applyProtection="1">
      <alignment wrapText="1"/>
      <protection locked="0"/>
    </xf>
    <xf numFmtId="0" fontId="23" fillId="0" borderId="0" xfId="0" applyFont="1" applyBorder="1"/>
    <xf numFmtId="0" fontId="16" fillId="0" borderId="0" xfId="0" applyFont="1" applyBorder="1"/>
    <xf numFmtId="164" fontId="16" fillId="0" borderId="0" xfId="0" applyNumberFormat="1" applyFont="1" applyBorder="1"/>
    <xf numFmtId="166" fontId="13" fillId="0" borderId="0" xfId="0" applyNumberFormat="1" applyFont="1" applyAlignment="1" applyProtection="1">
      <alignment wrapText="1"/>
    </xf>
    <xf numFmtId="0" fontId="15" fillId="0" borderId="0" xfId="0" applyFont="1" applyBorder="1" applyAlignment="1">
      <alignment horizontal="center" wrapText="1"/>
    </xf>
    <xf numFmtId="167" fontId="13" fillId="0" borderId="0" xfId="0" applyNumberFormat="1" applyFont="1" applyFill="1" applyBorder="1" applyAlignment="1" applyProtection="1">
      <alignment wrapText="1"/>
    </xf>
    <xf numFmtId="167" fontId="13" fillId="0" borderId="0" xfId="0" applyNumberFormat="1" applyFont="1" applyFill="1" applyBorder="1" applyAlignment="1">
      <alignment wrapText="1"/>
    </xf>
    <xf numFmtId="0" fontId="13" fillId="0" borderId="0" xfId="1" applyFont="1" applyBorder="1" applyAlignment="1">
      <alignment wrapText="1"/>
    </xf>
    <xf numFmtId="1" fontId="13" fillId="0" borderId="0" xfId="1" applyNumberFormat="1" applyFont="1" applyBorder="1" applyAlignment="1">
      <alignment wrapText="1"/>
    </xf>
    <xf numFmtId="1" fontId="13" fillId="0" borderId="0" xfId="3" applyNumberFormat="1" applyFont="1" applyBorder="1" applyAlignment="1">
      <alignment wrapText="1"/>
    </xf>
    <xf numFmtId="172" fontId="13" fillId="0" borderId="0" xfId="0" applyNumberFormat="1" applyFont="1" applyFill="1" applyBorder="1" applyAlignment="1">
      <alignment wrapText="1"/>
    </xf>
    <xf numFmtId="49" fontId="5" fillId="0" borderId="28" xfId="0" applyNumberFormat="1" applyFont="1" applyFill="1" applyBorder="1"/>
    <xf numFmtId="173" fontId="5" fillId="0" borderId="64" xfId="0" applyNumberFormat="1" applyFont="1" applyFill="1" applyBorder="1"/>
    <xf numFmtId="173" fontId="5" fillId="0" borderId="65" xfId="0" applyNumberFormat="1" applyFont="1" applyFill="1" applyBorder="1"/>
    <xf numFmtId="173" fontId="5" fillId="0" borderId="73" xfId="0" applyNumberFormat="1" applyFont="1" applyFill="1" applyBorder="1"/>
    <xf numFmtId="173" fontId="5" fillId="0" borderId="77" xfId="0" applyNumberFormat="1" applyFont="1" applyFill="1" applyBorder="1"/>
    <xf numFmtId="173" fontId="5" fillId="0" borderId="48" xfId="0" applyNumberFormat="1" applyFont="1" applyFill="1" applyBorder="1"/>
    <xf numFmtId="173" fontId="5" fillId="0" borderId="46" xfId="0" applyNumberFormat="1" applyFont="1" applyFill="1" applyBorder="1"/>
    <xf numFmtId="173" fontId="5" fillId="0" borderId="0" xfId="0" applyNumberFormat="1" applyFont="1" applyFill="1" applyBorder="1"/>
    <xf numFmtId="173" fontId="5" fillId="0" borderId="78" xfId="0" applyNumberFormat="1" applyFont="1" applyFill="1" applyBorder="1"/>
    <xf numFmtId="173" fontId="5" fillId="0" borderId="49" xfId="0" applyNumberFormat="1" applyFont="1" applyFill="1" applyBorder="1"/>
    <xf numFmtId="173" fontId="5" fillId="0" borderId="47" xfId="0" applyNumberFormat="1" applyFont="1" applyFill="1" applyBorder="1"/>
    <xf numFmtId="173" fontId="5" fillId="0" borderId="52" xfId="0" applyNumberFormat="1" applyFont="1" applyFill="1" applyBorder="1"/>
    <xf numFmtId="173" fontId="1" fillId="0" borderId="78" xfId="0" applyNumberFormat="1" applyFont="1" applyFill="1" applyBorder="1"/>
    <xf numFmtId="173" fontId="1" fillId="0" borderId="50" xfId="0" applyNumberFormat="1" applyFont="1" applyFill="1" applyBorder="1"/>
    <xf numFmtId="173" fontId="1" fillId="0" borderId="69" xfId="0" applyNumberFormat="1" applyFont="1" applyFill="1" applyBorder="1"/>
    <xf numFmtId="173" fontId="4" fillId="0" borderId="74" xfId="0" applyNumberFormat="1" applyFont="1" applyFill="1" applyBorder="1"/>
    <xf numFmtId="173" fontId="4" fillId="0" borderId="68" xfId="0" applyNumberFormat="1" applyFont="1" applyFill="1" applyBorder="1"/>
    <xf numFmtId="173" fontId="1" fillId="0" borderId="51" xfId="0" applyNumberFormat="1" applyFont="1" applyFill="1" applyBorder="1"/>
    <xf numFmtId="173" fontId="1" fillId="0" borderId="10" xfId="0" applyNumberFormat="1" applyFont="1" applyFill="1" applyBorder="1"/>
    <xf numFmtId="173" fontId="1" fillId="0" borderId="67" xfId="0" applyNumberFormat="1" applyFont="1" applyFill="1" applyBorder="1"/>
    <xf numFmtId="173" fontId="1" fillId="0" borderId="83" xfId="0" applyNumberFormat="1" applyFont="1" applyFill="1" applyBorder="1"/>
    <xf numFmtId="173" fontId="1" fillId="0" borderId="23" xfId="0" applyNumberFormat="1" applyFont="1" applyFill="1" applyBorder="1"/>
    <xf numFmtId="173" fontId="1" fillId="0" borderId="58" xfId="0" applyNumberFormat="1" applyFont="1" applyFill="1" applyBorder="1"/>
    <xf numFmtId="173" fontId="1" fillId="0" borderId="22" xfId="0" applyNumberFormat="1" applyFont="1" applyFill="1" applyBorder="1"/>
    <xf numFmtId="173" fontId="1" fillId="0" borderId="52" xfId="0" applyNumberFormat="1" applyFont="1" applyFill="1" applyBorder="1"/>
    <xf numFmtId="173" fontId="4" fillId="0" borderId="75" xfId="0" applyNumberFormat="1" applyFont="1" applyFill="1" applyBorder="1"/>
    <xf numFmtId="173" fontId="1" fillId="0" borderId="29" xfId="0" applyNumberFormat="1" applyFont="1" applyFill="1" applyBorder="1"/>
    <xf numFmtId="173" fontId="6" fillId="0" borderId="66" xfId="0" applyNumberFormat="1" applyFont="1" applyFill="1" applyBorder="1"/>
    <xf numFmtId="173" fontId="5" fillId="0" borderId="80" xfId="0" applyNumberFormat="1" applyFont="1" applyFill="1" applyBorder="1"/>
    <xf numFmtId="173" fontId="6" fillId="0" borderId="77" xfId="0" applyNumberFormat="1" applyFont="1" applyFill="1" applyBorder="1"/>
    <xf numFmtId="173" fontId="5" fillId="0" borderId="58" xfId="0" applyNumberFormat="1" applyFont="1" applyFill="1" applyBorder="1"/>
    <xf numFmtId="173" fontId="6" fillId="0" borderId="78" xfId="0" applyNumberFormat="1" applyFont="1" applyFill="1" applyBorder="1"/>
    <xf numFmtId="173" fontId="8" fillId="0" borderId="95" xfId="0" applyNumberFormat="1" applyFont="1" applyFill="1" applyBorder="1"/>
    <xf numFmtId="173" fontId="1" fillId="0" borderId="94" xfId="0" applyNumberFormat="1" applyFont="1" applyFill="1" applyBorder="1"/>
    <xf numFmtId="0" fontId="4" fillId="0" borderId="0" xfId="0" applyFont="1" applyFill="1" applyBorder="1"/>
    <xf numFmtId="0" fontId="1" fillId="0" borderId="0" xfId="0" applyFont="1" applyFill="1" applyBorder="1" applyAlignment="1">
      <alignment horizontal="center"/>
    </xf>
    <xf numFmtId="9" fontId="1" fillId="0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96" xfId="0" applyFont="1" applyFill="1" applyBorder="1"/>
    <xf numFmtId="173" fontId="5" fillId="0" borderId="96" xfId="0" applyNumberFormat="1" applyFont="1" applyFill="1" applyBorder="1"/>
    <xf numFmtId="0" fontId="5" fillId="0" borderId="96" xfId="0" applyFont="1" applyFill="1" applyBorder="1"/>
    <xf numFmtId="173" fontId="4" fillId="0" borderId="5" xfId="0" applyNumberFormat="1" applyFont="1" applyFill="1" applyBorder="1"/>
    <xf numFmtId="173" fontId="4" fillId="0" borderId="1" xfId="0" applyNumberFormat="1" applyFont="1" applyFill="1" applyBorder="1"/>
    <xf numFmtId="173" fontId="2" fillId="0" borderId="1" xfId="0" applyNumberFormat="1" applyFont="1" applyFill="1" applyBorder="1"/>
    <xf numFmtId="0" fontId="26" fillId="0" borderId="0" xfId="0" applyFont="1" applyAlignment="1" applyProtection="1">
      <alignment wrapText="1"/>
    </xf>
    <xf numFmtId="0" fontId="26" fillId="0" borderId="0" xfId="0" applyFont="1" applyAlignment="1" applyProtection="1"/>
    <xf numFmtId="166" fontId="26" fillId="0" borderId="0" xfId="0" applyNumberFormat="1" applyFont="1" applyAlignment="1" applyProtection="1"/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wrapText="1"/>
    </xf>
    <xf numFmtId="0" fontId="15" fillId="0" borderId="0" xfId="0" applyFont="1" applyAlignment="1">
      <alignment horizontal="left"/>
    </xf>
    <xf numFmtId="171" fontId="15" fillId="0" borderId="0" xfId="0" applyNumberFormat="1" applyFont="1" applyAlignment="1">
      <alignment horizontal="right"/>
    </xf>
    <xf numFmtId="1" fontId="13" fillId="0" borderId="0" xfId="3" applyNumberFormat="1" applyFont="1" applyFill="1" applyBorder="1" applyAlignment="1">
      <alignment wrapText="1"/>
    </xf>
    <xf numFmtId="168" fontId="13" fillId="0" borderId="0" xfId="3" applyNumberFormat="1" applyFont="1" applyBorder="1" applyAlignment="1">
      <alignment wrapText="1"/>
    </xf>
    <xf numFmtId="168" fontId="13" fillId="0" borderId="0" xfId="3" applyNumberFormat="1" applyFont="1" applyFill="1" applyBorder="1" applyAlignment="1">
      <alignment wrapText="1"/>
    </xf>
    <xf numFmtId="170" fontId="13" fillId="0" borderId="0" xfId="0" applyNumberFormat="1" applyFont="1" applyFill="1" applyBorder="1" applyAlignment="1">
      <alignment horizontal="right" wrapText="1"/>
    </xf>
    <xf numFmtId="170" fontId="13" fillId="0" borderId="0" xfId="0" applyNumberFormat="1" applyFont="1" applyFill="1" applyBorder="1" applyAlignment="1" applyProtection="1">
      <alignment horizontal="right" wrapText="1"/>
    </xf>
    <xf numFmtId="170" fontId="13" fillId="0" borderId="0" xfId="1" applyNumberFormat="1" applyFont="1" applyBorder="1" applyAlignment="1">
      <alignment horizontal="right" wrapText="1"/>
    </xf>
    <xf numFmtId="2" fontId="15" fillId="0" borderId="0" xfId="0" applyNumberFormat="1" applyFont="1" applyBorder="1" applyAlignment="1">
      <alignment wrapText="1"/>
    </xf>
    <xf numFmtId="0" fontId="15" fillId="0" borderId="0" xfId="0" applyFont="1" applyBorder="1" applyAlignment="1">
      <alignment vertical="top" wrapText="1"/>
    </xf>
    <xf numFmtId="0" fontId="13" fillId="0" borderId="0" xfId="4" applyFont="1" applyBorder="1" applyAlignment="1">
      <alignment wrapText="1"/>
      <protection locked="0"/>
    </xf>
    <xf numFmtId="166" fontId="13" fillId="0" borderId="0" xfId="4" applyNumberFormat="1" applyFont="1" applyBorder="1" applyAlignment="1">
      <alignment wrapText="1"/>
      <protection locked="0"/>
    </xf>
    <xf numFmtId="0" fontId="20" fillId="0" borderId="0" xfId="4" applyFont="1" applyBorder="1" applyAlignment="1">
      <alignment wrapText="1"/>
      <protection locked="0"/>
    </xf>
    <xf numFmtId="166" fontId="20" fillId="0" borderId="0" xfId="4" applyNumberFormat="1" applyFont="1" applyBorder="1" applyAlignment="1">
      <alignment wrapText="1"/>
      <protection locked="0"/>
    </xf>
    <xf numFmtId="0" fontId="22" fillId="0" borderId="0" xfId="4" applyFont="1" applyBorder="1" applyAlignment="1">
      <alignment wrapText="1"/>
      <protection locked="0"/>
    </xf>
    <xf numFmtId="166" fontId="22" fillId="0" borderId="0" xfId="4" applyNumberFormat="1" applyFont="1" applyBorder="1" applyAlignment="1">
      <alignment wrapText="1"/>
      <protection locked="0"/>
    </xf>
  </cellXfs>
  <cellStyles count="6">
    <cellStyle name="Čiarka 2" xfId="3"/>
    <cellStyle name="Normálna" xfId="0" builtinId="0"/>
    <cellStyle name="Normálna 2" xfId="1"/>
    <cellStyle name="Normálna 3" xfId="2"/>
    <cellStyle name="Normálna 4" xfId="4"/>
    <cellStyle name="normáln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workbookViewId="0"/>
  </sheetViews>
  <sheetFormatPr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9" max="26" width="0" hidden="1" customWidth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5" t="s">
        <v>1</v>
      </c>
      <c r="B4" s="3"/>
      <c r="C4" s="3"/>
      <c r="D4" s="3"/>
      <c r="E4" s="3"/>
      <c r="F4" s="8">
        <v>0.2</v>
      </c>
      <c r="G4" s="8">
        <v>0.2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70" t="s">
        <v>12</v>
      </c>
      <c r="B7" s="77">
        <f>'Výkaz výmer'!H107-Rekapitulácia!D7</f>
        <v>0</v>
      </c>
      <c r="C7" s="77" t="e">
        <f>'Kryci_list 23618'!J26</f>
        <v>#REF!</v>
      </c>
      <c r="D7" s="77">
        <v>0</v>
      </c>
      <c r="E7" s="77">
        <f>'Kryci_list 23618'!J17</f>
        <v>0</v>
      </c>
      <c r="F7" s="77">
        <v>0</v>
      </c>
      <c r="G7" s="77" t="e">
        <f>B7+C7+D7+E7+F7</f>
        <v>#REF!</v>
      </c>
      <c r="K7">
        <f>'Výkaz výmer'!J107</f>
        <v>0</v>
      </c>
      <c r="Q7">
        <v>30.126000000000001</v>
      </c>
    </row>
    <row r="8" spans="1:26" x14ac:dyDescent="0.25">
      <c r="A8" s="173" t="s">
        <v>85</v>
      </c>
      <c r="B8" s="174">
        <f>SUM(B7:B7)</f>
        <v>0</v>
      </c>
      <c r="C8" s="174" t="e">
        <f>SUM(C7:C7)</f>
        <v>#REF!</v>
      </c>
      <c r="D8" s="174">
        <f>SUM(D7:D7)</f>
        <v>0</v>
      </c>
      <c r="E8" s="174">
        <f>SUM(E7:E7)</f>
        <v>0</v>
      </c>
      <c r="F8" s="174">
        <f>SUM(F7:F7)</f>
        <v>0</v>
      </c>
      <c r="G8" s="174" t="e">
        <f>SUM(G7:G7)-SUM(Z7:Z7)</f>
        <v>#REF!</v>
      </c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</row>
    <row r="9" spans="1:26" x14ac:dyDescent="0.25">
      <c r="A9" s="171" t="s">
        <v>86</v>
      </c>
      <c r="B9" s="172" t="e">
        <f>G8-SUM(Rekapitulácia!K7:'Rekapitulácia'!K7)*1</f>
        <v>#REF!</v>
      </c>
      <c r="C9" s="172"/>
      <c r="D9" s="172"/>
      <c r="E9" s="172"/>
      <c r="F9" s="172"/>
      <c r="G9" s="172" t="e">
        <f>ROUND(((ROUND(B9,10)*20)/100),10)*1</f>
        <v>#REF!</v>
      </c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 spans="1:26" x14ac:dyDescent="0.25">
      <c r="A10" s="5" t="s">
        <v>86</v>
      </c>
      <c r="B10" s="169" t="e">
        <f>(G8-B9)</f>
        <v>#REF!</v>
      </c>
      <c r="C10" s="169"/>
      <c r="D10" s="169"/>
      <c r="E10" s="169"/>
      <c r="F10" s="169"/>
      <c r="G10" s="169" t="e">
        <f>ROUND(((ROUND(B10,10)*20)/100),10)</f>
        <v>#REF!</v>
      </c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5" t="s">
        <v>87</v>
      </c>
      <c r="B11" s="169"/>
      <c r="C11" s="169"/>
      <c r="D11" s="169"/>
      <c r="E11" s="169"/>
      <c r="F11" s="169"/>
      <c r="G11" s="169" t="e">
        <f>SUM(G8:G10)</f>
        <v>#REF!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0"/>
      <c r="B12" s="170"/>
      <c r="C12" s="170"/>
      <c r="D12" s="170"/>
      <c r="E12" s="170"/>
      <c r="F12" s="170"/>
      <c r="G12" s="170"/>
    </row>
    <row r="13" spans="1:26" x14ac:dyDescent="0.25">
      <c r="A13" s="10"/>
      <c r="B13" s="170"/>
      <c r="C13" s="170"/>
      <c r="D13" s="170"/>
      <c r="E13" s="170"/>
      <c r="F13" s="170"/>
      <c r="G13" s="170"/>
    </row>
    <row r="14" spans="1:26" x14ac:dyDescent="0.25">
      <c r="A14" s="10"/>
      <c r="B14" s="170"/>
      <c r="C14" s="170"/>
      <c r="D14" s="170"/>
      <c r="E14" s="170"/>
      <c r="F14" s="170"/>
      <c r="G14" s="170"/>
    </row>
    <row r="15" spans="1:26" x14ac:dyDescent="0.25">
      <c r="A15" s="10"/>
      <c r="B15" s="170"/>
      <c r="C15" s="170"/>
      <c r="D15" s="170"/>
      <c r="E15" s="170"/>
      <c r="F15" s="170"/>
      <c r="G15" s="170"/>
    </row>
    <row r="16" spans="1:26" x14ac:dyDescent="0.25">
      <c r="A16" s="10"/>
      <c r="B16" s="170"/>
      <c r="C16" s="170"/>
      <c r="D16" s="170"/>
      <c r="E16" s="170"/>
      <c r="F16" s="170"/>
      <c r="G16" s="170"/>
    </row>
    <row r="17" spans="1:7" x14ac:dyDescent="0.25">
      <c r="A17" s="10"/>
      <c r="B17" s="170"/>
      <c r="C17" s="170"/>
      <c r="D17" s="170"/>
      <c r="E17" s="170"/>
      <c r="F17" s="170"/>
      <c r="G17" s="170"/>
    </row>
    <row r="18" spans="1:7" x14ac:dyDescent="0.25">
      <c r="A18" s="10"/>
      <c r="B18" s="170"/>
      <c r="C18" s="170"/>
      <c r="D18" s="170"/>
      <c r="E18" s="170"/>
      <c r="F18" s="170"/>
      <c r="G18" s="170"/>
    </row>
    <row r="19" spans="1:7" x14ac:dyDescent="0.25">
      <c r="A19" s="10"/>
      <c r="B19" s="170"/>
      <c r="C19" s="170"/>
      <c r="D19" s="170"/>
      <c r="E19" s="170"/>
      <c r="F19" s="170"/>
      <c r="G19" s="170"/>
    </row>
    <row r="20" spans="1:7" x14ac:dyDescent="0.25">
      <c r="A20" s="10"/>
      <c r="B20" s="170"/>
      <c r="C20" s="170"/>
      <c r="D20" s="170"/>
      <c r="E20" s="170"/>
      <c r="F20" s="170"/>
      <c r="G20" s="170"/>
    </row>
    <row r="21" spans="1:7" x14ac:dyDescent="0.25">
      <c r="A21" s="10"/>
      <c r="B21" s="170"/>
      <c r="C21" s="170"/>
      <c r="D21" s="170"/>
      <c r="E21" s="170"/>
      <c r="F21" s="170"/>
      <c r="G21" s="170"/>
    </row>
    <row r="22" spans="1:7" x14ac:dyDescent="0.25">
      <c r="A22" s="10"/>
      <c r="B22" s="170"/>
      <c r="C22" s="170"/>
      <c r="D22" s="170"/>
      <c r="E22" s="170"/>
      <c r="F22" s="170"/>
      <c r="G22" s="170"/>
    </row>
    <row r="23" spans="1:7" x14ac:dyDescent="0.25">
      <c r="A23" s="10"/>
      <c r="B23" s="170"/>
      <c r="C23" s="170"/>
      <c r="D23" s="170"/>
      <c r="E23" s="170"/>
      <c r="F23" s="170"/>
      <c r="G23" s="170"/>
    </row>
    <row r="24" spans="1:7" x14ac:dyDescent="0.25">
      <c r="A24" s="10"/>
      <c r="B24" s="170"/>
      <c r="C24" s="170"/>
      <c r="D24" s="170"/>
      <c r="E24" s="170"/>
      <c r="F24" s="170"/>
      <c r="G24" s="170"/>
    </row>
    <row r="25" spans="1:7" x14ac:dyDescent="0.25">
      <c r="A25" s="10"/>
      <c r="B25" s="170"/>
      <c r="C25" s="170"/>
      <c r="D25" s="170"/>
      <c r="E25" s="170"/>
      <c r="F25" s="170"/>
      <c r="G25" s="170"/>
    </row>
    <row r="26" spans="1:7" x14ac:dyDescent="0.25">
      <c r="A26" s="10"/>
      <c r="B26" s="170"/>
      <c r="C26" s="170"/>
      <c r="D26" s="170"/>
      <c r="E26" s="170"/>
      <c r="F26" s="170"/>
      <c r="G26" s="170"/>
    </row>
    <row r="27" spans="1:7" x14ac:dyDescent="0.25">
      <c r="A27" s="10"/>
      <c r="B27" s="170"/>
      <c r="C27" s="170"/>
      <c r="D27" s="170"/>
      <c r="E27" s="170"/>
      <c r="F27" s="170"/>
      <c r="G27" s="170"/>
    </row>
    <row r="28" spans="1:7" x14ac:dyDescent="0.25">
      <c r="A28" s="10"/>
      <c r="B28" s="170"/>
      <c r="C28" s="170"/>
      <c r="D28" s="170"/>
      <c r="E28" s="170"/>
      <c r="F28" s="170"/>
      <c r="G28" s="170"/>
    </row>
    <row r="29" spans="1:7" x14ac:dyDescent="0.25">
      <c r="A29" s="10"/>
      <c r="B29" s="170"/>
      <c r="C29" s="170"/>
      <c r="D29" s="170"/>
      <c r="E29" s="170"/>
      <c r="F29" s="170"/>
      <c r="G29" s="170"/>
    </row>
    <row r="30" spans="1:7" x14ac:dyDescent="0.25">
      <c r="A30" s="10"/>
      <c r="B30" s="170"/>
      <c r="C30" s="170"/>
      <c r="D30" s="170"/>
      <c r="E30" s="170"/>
      <c r="F30" s="170"/>
      <c r="G30" s="170"/>
    </row>
    <row r="31" spans="1:7" x14ac:dyDescent="0.25">
      <c r="A31" s="10"/>
      <c r="B31" s="170"/>
      <c r="C31" s="170"/>
      <c r="D31" s="170"/>
      <c r="E31" s="170"/>
      <c r="F31" s="170"/>
      <c r="G31" s="170"/>
    </row>
    <row r="32" spans="1:7" x14ac:dyDescent="0.25">
      <c r="A32" s="10"/>
      <c r="B32" s="170"/>
      <c r="C32" s="170"/>
      <c r="D32" s="170"/>
      <c r="E32" s="170"/>
      <c r="F32" s="170"/>
      <c r="G32" s="170"/>
    </row>
    <row r="33" spans="1:7" x14ac:dyDescent="0.25">
      <c r="A33" s="10"/>
      <c r="B33" s="170"/>
      <c r="C33" s="170"/>
      <c r="D33" s="170"/>
      <c r="E33" s="170"/>
      <c r="F33" s="170"/>
      <c r="G33" s="170"/>
    </row>
    <row r="34" spans="1:7" x14ac:dyDescent="0.25">
      <c r="A34" s="1"/>
      <c r="B34" s="149"/>
      <c r="C34" s="149"/>
      <c r="D34" s="149"/>
      <c r="E34" s="149"/>
      <c r="F34" s="149"/>
      <c r="G34" s="149"/>
    </row>
    <row r="35" spans="1:7" x14ac:dyDescent="0.25">
      <c r="A35" s="1"/>
      <c r="B35" s="149"/>
      <c r="C35" s="149"/>
      <c r="D35" s="149"/>
      <c r="E35" s="149"/>
      <c r="F35" s="149"/>
      <c r="G35" s="149"/>
    </row>
    <row r="36" spans="1:7" x14ac:dyDescent="0.25">
      <c r="A36" s="1"/>
      <c r="B36" s="149"/>
      <c r="C36" s="149"/>
      <c r="D36" s="149"/>
      <c r="E36" s="149"/>
      <c r="F36" s="149"/>
      <c r="G36" s="149"/>
    </row>
    <row r="37" spans="1:7" x14ac:dyDescent="0.25">
      <c r="A37" s="1"/>
      <c r="B37" s="149"/>
      <c r="C37" s="149"/>
      <c r="D37" s="149"/>
      <c r="E37" s="149"/>
      <c r="F37" s="149"/>
      <c r="G37" s="149"/>
    </row>
    <row r="38" spans="1:7" x14ac:dyDescent="0.25">
      <c r="A38" s="1"/>
      <c r="B38" s="149"/>
      <c r="C38" s="149"/>
      <c r="D38" s="149"/>
      <c r="E38" s="149"/>
      <c r="F38" s="149"/>
      <c r="G38" s="149"/>
    </row>
    <row r="39" spans="1:7" x14ac:dyDescent="0.25">
      <c r="A39" s="1"/>
      <c r="B39" s="149"/>
      <c r="C39" s="149"/>
      <c r="D39" s="149"/>
      <c r="E39" s="149"/>
      <c r="F39" s="149"/>
      <c r="G39" s="149"/>
    </row>
    <row r="40" spans="1:7" x14ac:dyDescent="0.25">
      <c r="A40" s="1"/>
      <c r="B40" s="149"/>
      <c r="C40" s="149"/>
      <c r="D40" s="149"/>
      <c r="E40" s="149"/>
      <c r="F40" s="149"/>
      <c r="G40" s="149"/>
    </row>
    <row r="41" spans="1:7" x14ac:dyDescent="0.25">
      <c r="A41" s="1"/>
      <c r="B41" s="149"/>
      <c r="C41" s="149"/>
      <c r="D41" s="149"/>
      <c r="E41" s="149"/>
      <c r="F41" s="149"/>
      <c r="G41" s="149"/>
    </row>
    <row r="42" spans="1:7" x14ac:dyDescent="0.25">
      <c r="A42" s="1"/>
      <c r="B42" s="149"/>
      <c r="C42" s="149"/>
      <c r="D42" s="149"/>
      <c r="E42" s="149"/>
      <c r="F42" s="149"/>
      <c r="G42" s="149"/>
    </row>
    <row r="43" spans="1:7" x14ac:dyDescent="0.25">
      <c r="A43" s="1"/>
      <c r="B43" s="149"/>
      <c r="C43" s="149"/>
      <c r="D43" s="149"/>
      <c r="E43" s="149"/>
      <c r="F43" s="149"/>
      <c r="G43" s="149"/>
    </row>
    <row r="44" spans="1:7" x14ac:dyDescent="0.25">
      <c r="A44" s="1"/>
      <c r="B44" s="149"/>
      <c r="C44" s="149"/>
      <c r="D44" s="149"/>
      <c r="E44" s="149"/>
      <c r="F44" s="149"/>
      <c r="G44" s="149"/>
    </row>
    <row r="45" spans="1:7" x14ac:dyDescent="0.25">
      <c r="A45" s="1"/>
      <c r="B45" s="149"/>
      <c r="C45" s="149"/>
      <c r="D45" s="149"/>
      <c r="E45" s="149"/>
      <c r="F45" s="149"/>
      <c r="G45" s="149"/>
    </row>
    <row r="46" spans="1:7" x14ac:dyDescent="0.25">
      <c r="A46" s="1"/>
      <c r="B46" s="149"/>
      <c r="C46" s="149"/>
      <c r="D46" s="149"/>
      <c r="E46" s="149"/>
      <c r="F46" s="149"/>
      <c r="G46" s="149"/>
    </row>
    <row r="47" spans="1:7" x14ac:dyDescent="0.25">
      <c r="A47" s="1"/>
      <c r="B47" s="149"/>
      <c r="C47" s="149"/>
      <c r="D47" s="149"/>
      <c r="E47" s="149"/>
      <c r="F47" s="149"/>
      <c r="G47" s="149"/>
    </row>
    <row r="48" spans="1:7" x14ac:dyDescent="0.25">
      <c r="A48" s="1"/>
      <c r="B48" s="149"/>
      <c r="C48" s="149"/>
      <c r="D48" s="149"/>
      <c r="E48" s="149"/>
      <c r="F48" s="149"/>
      <c r="G48" s="149"/>
    </row>
    <row r="49" spans="1:7" x14ac:dyDescent="0.25">
      <c r="A49" s="1"/>
      <c r="B49" s="149"/>
      <c r="C49" s="149"/>
      <c r="D49" s="149"/>
      <c r="E49" s="149"/>
      <c r="F49" s="149"/>
      <c r="G49" s="149"/>
    </row>
    <row r="50" spans="1:7" x14ac:dyDescent="0.25">
      <c r="A50" s="1"/>
      <c r="B50" s="149"/>
      <c r="C50" s="149"/>
      <c r="D50" s="149"/>
      <c r="E50" s="149"/>
      <c r="F50" s="149"/>
      <c r="G50" s="149"/>
    </row>
    <row r="51" spans="1:7" x14ac:dyDescent="0.25">
      <c r="B51" s="166"/>
      <c r="C51" s="166"/>
      <c r="D51" s="166"/>
      <c r="E51" s="166"/>
      <c r="F51" s="166"/>
      <c r="G51" s="166"/>
    </row>
    <row r="52" spans="1:7" x14ac:dyDescent="0.25">
      <c r="B52" s="166"/>
      <c r="C52" s="166"/>
      <c r="D52" s="166"/>
      <c r="E52" s="166"/>
      <c r="F52" s="166"/>
      <c r="G52" s="166"/>
    </row>
    <row r="53" spans="1:7" x14ac:dyDescent="0.25">
      <c r="B53" s="166"/>
      <c r="C53" s="166"/>
      <c r="D53" s="166"/>
      <c r="E53" s="166"/>
      <c r="F53" s="166"/>
      <c r="G53" s="166"/>
    </row>
    <row r="54" spans="1:7" x14ac:dyDescent="0.25">
      <c r="B54" s="166"/>
      <c r="C54" s="166"/>
      <c r="D54" s="166"/>
      <c r="E54" s="166"/>
      <c r="F54" s="166"/>
      <c r="G54" s="166"/>
    </row>
    <row r="55" spans="1:7" x14ac:dyDescent="0.25">
      <c r="B55" s="166"/>
      <c r="C55" s="166"/>
      <c r="D55" s="166"/>
      <c r="E55" s="166"/>
      <c r="F55" s="166"/>
      <c r="G55" s="166"/>
    </row>
    <row r="56" spans="1:7" x14ac:dyDescent="0.25">
      <c r="B56" s="166"/>
      <c r="C56" s="166"/>
      <c r="D56" s="166"/>
      <c r="E56" s="166"/>
      <c r="F56" s="166"/>
      <c r="G56" s="166"/>
    </row>
    <row r="57" spans="1:7" x14ac:dyDescent="0.25">
      <c r="B57" s="166"/>
      <c r="C57" s="166"/>
      <c r="D57" s="166"/>
      <c r="E57" s="166"/>
      <c r="F57" s="166"/>
      <c r="G57" s="166"/>
    </row>
    <row r="58" spans="1:7" x14ac:dyDescent="0.25">
      <c r="B58" s="166"/>
      <c r="C58" s="166"/>
      <c r="D58" s="166"/>
      <c r="E58" s="166"/>
      <c r="F58" s="166"/>
      <c r="G58" s="166"/>
    </row>
    <row r="59" spans="1:7" x14ac:dyDescent="0.25">
      <c r="B59" s="166"/>
      <c r="C59" s="166"/>
      <c r="D59" s="166"/>
      <c r="E59" s="166"/>
      <c r="F59" s="166"/>
      <c r="G59" s="166"/>
    </row>
    <row r="60" spans="1:7" x14ac:dyDescent="0.25">
      <c r="B60" s="166"/>
      <c r="C60" s="166"/>
      <c r="D60" s="166"/>
      <c r="E60" s="166"/>
      <c r="F60" s="166"/>
      <c r="G60" s="166"/>
    </row>
    <row r="61" spans="1:7" x14ac:dyDescent="0.25">
      <c r="B61" s="166"/>
      <c r="C61" s="166"/>
      <c r="D61" s="166"/>
      <c r="E61" s="166"/>
      <c r="F61" s="166"/>
      <c r="G61" s="166"/>
    </row>
    <row r="62" spans="1:7" x14ac:dyDescent="0.25">
      <c r="B62" s="166"/>
      <c r="C62" s="166"/>
      <c r="D62" s="166"/>
      <c r="E62" s="166"/>
      <c r="F62" s="166"/>
      <c r="G62" s="166"/>
    </row>
    <row r="63" spans="1:7" x14ac:dyDescent="0.25">
      <c r="B63" s="166"/>
      <c r="C63" s="166"/>
      <c r="D63" s="166"/>
      <c r="E63" s="166"/>
      <c r="F63" s="166"/>
      <c r="G63" s="166"/>
    </row>
    <row r="64" spans="1:7" x14ac:dyDescent="0.25">
      <c r="B64" s="166"/>
      <c r="C64" s="166"/>
      <c r="D64" s="166"/>
      <c r="E64" s="166"/>
      <c r="F64" s="166"/>
      <c r="G64" s="166"/>
    </row>
    <row r="65" spans="2:7" x14ac:dyDescent="0.25">
      <c r="B65" s="166"/>
      <c r="C65" s="166"/>
      <c r="D65" s="166"/>
      <c r="E65" s="166"/>
      <c r="F65" s="166"/>
      <c r="G65" s="166"/>
    </row>
    <row r="66" spans="2:7" x14ac:dyDescent="0.25">
      <c r="B66" s="166"/>
      <c r="C66" s="166"/>
      <c r="D66" s="166"/>
      <c r="E66" s="166"/>
      <c r="F66" s="166"/>
      <c r="G66" s="166"/>
    </row>
    <row r="67" spans="2:7" x14ac:dyDescent="0.25">
      <c r="B67" s="166"/>
      <c r="C67" s="166"/>
      <c r="D67" s="166"/>
      <c r="E67" s="166"/>
      <c r="F67" s="166"/>
      <c r="G67" s="166"/>
    </row>
    <row r="68" spans="2:7" x14ac:dyDescent="0.25">
      <c r="B68" s="166"/>
      <c r="C68" s="166"/>
      <c r="D68" s="166"/>
      <c r="E68" s="166"/>
      <c r="F68" s="166"/>
      <c r="G68" s="166"/>
    </row>
    <row r="69" spans="2:7" x14ac:dyDescent="0.25">
      <c r="B69" s="166"/>
      <c r="C69" s="166"/>
      <c r="D69" s="166"/>
      <c r="E69" s="166"/>
      <c r="F69" s="166"/>
      <c r="G69" s="166"/>
    </row>
    <row r="70" spans="2:7" x14ac:dyDescent="0.25">
      <c r="B70" s="166"/>
      <c r="C70" s="166"/>
      <c r="D70" s="166"/>
      <c r="E70" s="166"/>
      <c r="F70" s="166"/>
      <c r="G70" s="166"/>
    </row>
    <row r="71" spans="2:7" x14ac:dyDescent="0.25">
      <c r="B71" s="166"/>
      <c r="C71" s="166"/>
      <c r="D71" s="166"/>
      <c r="E71" s="166"/>
      <c r="F71" s="166"/>
      <c r="G71" s="166"/>
    </row>
    <row r="72" spans="2:7" x14ac:dyDescent="0.25">
      <c r="B72" s="166"/>
      <c r="C72" s="166"/>
      <c r="D72" s="166"/>
      <c r="E72" s="166"/>
      <c r="F72" s="166"/>
      <c r="G72" s="166"/>
    </row>
    <row r="73" spans="2:7" x14ac:dyDescent="0.25">
      <c r="B73" s="166"/>
      <c r="C73" s="166"/>
      <c r="D73" s="166"/>
      <c r="E73" s="166"/>
      <c r="F73" s="166"/>
      <c r="G73" s="166"/>
    </row>
    <row r="74" spans="2:7" x14ac:dyDescent="0.25">
      <c r="B74" s="166"/>
      <c r="C74" s="166"/>
      <c r="D74" s="166"/>
      <c r="E74" s="166"/>
      <c r="F74" s="166"/>
      <c r="G74" s="166"/>
    </row>
    <row r="75" spans="2:7" x14ac:dyDescent="0.25">
      <c r="B75" s="166"/>
      <c r="C75" s="166"/>
      <c r="D75" s="166"/>
      <c r="E75" s="166"/>
      <c r="F75" s="166"/>
      <c r="G75" s="166"/>
    </row>
    <row r="76" spans="2:7" x14ac:dyDescent="0.25">
      <c r="B76" s="166"/>
      <c r="C76" s="166"/>
      <c r="D76" s="166"/>
      <c r="E76" s="166"/>
      <c r="F76" s="166"/>
      <c r="G76" s="166"/>
    </row>
    <row r="77" spans="2:7" x14ac:dyDescent="0.25">
      <c r="B77" s="166"/>
      <c r="C77" s="166"/>
      <c r="D77" s="166"/>
      <c r="E77" s="166"/>
      <c r="F77" s="166"/>
      <c r="G77" s="166"/>
    </row>
    <row r="78" spans="2:7" x14ac:dyDescent="0.25">
      <c r="B78" s="166"/>
      <c r="C78" s="166"/>
      <c r="D78" s="166"/>
      <c r="E78" s="166"/>
      <c r="F78" s="166"/>
      <c r="G78" s="166"/>
    </row>
    <row r="79" spans="2:7" x14ac:dyDescent="0.25">
      <c r="B79" s="166"/>
      <c r="C79" s="166"/>
      <c r="D79" s="166"/>
      <c r="E79" s="166"/>
      <c r="F79" s="166"/>
      <c r="G79" s="166"/>
    </row>
    <row r="80" spans="2:7" x14ac:dyDescent="0.25">
      <c r="B80" s="166"/>
      <c r="C80" s="166"/>
      <c r="D80" s="166"/>
      <c r="E80" s="166"/>
      <c r="F80" s="166"/>
      <c r="G80" s="166"/>
    </row>
    <row r="81" spans="2:7" x14ac:dyDescent="0.25">
      <c r="B81" s="166"/>
      <c r="C81" s="166"/>
      <c r="D81" s="166"/>
      <c r="E81" s="166"/>
      <c r="F81" s="166"/>
      <c r="G81" s="166"/>
    </row>
    <row r="82" spans="2:7" x14ac:dyDescent="0.25">
      <c r="B82" s="166"/>
      <c r="C82" s="166"/>
      <c r="D82" s="166"/>
      <c r="E82" s="166"/>
      <c r="F82" s="166"/>
      <c r="G82" s="166"/>
    </row>
    <row r="83" spans="2:7" x14ac:dyDescent="0.25">
      <c r="B83" s="166"/>
      <c r="C83" s="166"/>
      <c r="D83" s="166"/>
      <c r="E83" s="166"/>
      <c r="F83" s="166"/>
      <c r="G83" s="166"/>
    </row>
    <row r="84" spans="2:7" x14ac:dyDescent="0.25">
      <c r="B84" s="166"/>
      <c r="C84" s="166"/>
      <c r="D84" s="166"/>
      <c r="E84" s="166"/>
      <c r="F84" s="166"/>
      <c r="G84" s="166"/>
    </row>
    <row r="85" spans="2:7" x14ac:dyDescent="0.25">
      <c r="B85" s="166"/>
      <c r="C85" s="166"/>
      <c r="D85" s="166"/>
      <c r="E85" s="166"/>
      <c r="F85" s="166"/>
      <c r="G85" s="166"/>
    </row>
    <row r="86" spans="2:7" x14ac:dyDescent="0.25">
      <c r="B86" s="166"/>
      <c r="C86" s="166"/>
      <c r="D86" s="166"/>
      <c r="E86" s="166"/>
      <c r="F86" s="166"/>
      <c r="G86" s="166"/>
    </row>
    <row r="87" spans="2:7" x14ac:dyDescent="0.25">
      <c r="B87" s="166"/>
      <c r="C87" s="166"/>
      <c r="D87" s="166"/>
      <c r="E87" s="166"/>
      <c r="F87" s="166"/>
      <c r="G87" s="166"/>
    </row>
    <row r="88" spans="2:7" x14ac:dyDescent="0.25">
      <c r="B88" s="166"/>
      <c r="C88" s="166"/>
      <c r="D88" s="166"/>
      <c r="E88" s="166"/>
      <c r="F88" s="166"/>
      <c r="G88" s="166"/>
    </row>
    <row r="89" spans="2:7" x14ac:dyDescent="0.25">
      <c r="B89" s="166"/>
      <c r="C89" s="166"/>
      <c r="D89" s="166"/>
      <c r="E89" s="166"/>
      <c r="F89" s="166"/>
      <c r="G89" s="166"/>
    </row>
    <row r="90" spans="2:7" x14ac:dyDescent="0.25">
      <c r="B90" s="166"/>
      <c r="C90" s="166"/>
      <c r="D90" s="166"/>
      <c r="E90" s="166"/>
      <c r="F90" s="166"/>
      <c r="G90" s="166"/>
    </row>
    <row r="91" spans="2:7" x14ac:dyDescent="0.25">
      <c r="B91" s="166"/>
      <c r="C91" s="166"/>
      <c r="D91" s="166"/>
      <c r="E91" s="166"/>
      <c r="F91" s="166"/>
      <c r="G91" s="166"/>
    </row>
    <row r="92" spans="2:7" x14ac:dyDescent="0.25">
      <c r="B92" s="166"/>
      <c r="C92" s="166"/>
      <c r="D92" s="166"/>
      <c r="E92" s="166"/>
      <c r="F92" s="166"/>
      <c r="G92" s="166"/>
    </row>
    <row r="93" spans="2:7" x14ac:dyDescent="0.25">
      <c r="B93" s="166"/>
      <c r="C93" s="166"/>
      <c r="D93" s="166"/>
      <c r="E93" s="166"/>
      <c r="F93" s="166"/>
      <c r="G93" s="166"/>
    </row>
    <row r="94" spans="2:7" x14ac:dyDescent="0.25">
      <c r="B94" s="166"/>
      <c r="C94" s="166"/>
      <c r="D94" s="166"/>
      <c r="E94" s="166"/>
      <c r="F94" s="166"/>
      <c r="G94" s="166"/>
    </row>
    <row r="95" spans="2:7" x14ac:dyDescent="0.25">
      <c r="B95" s="166"/>
      <c r="C95" s="166"/>
      <c r="D95" s="166"/>
      <c r="E95" s="166"/>
      <c r="F95" s="166"/>
      <c r="G95" s="166"/>
    </row>
    <row r="96" spans="2:7" x14ac:dyDescent="0.25">
      <c r="B96" s="166"/>
      <c r="C96" s="166"/>
      <c r="D96" s="166"/>
      <c r="E96" s="166"/>
      <c r="F96" s="166"/>
      <c r="G96" s="166"/>
    </row>
    <row r="97" spans="2:7" x14ac:dyDescent="0.25">
      <c r="B97" s="166"/>
      <c r="C97" s="166"/>
      <c r="D97" s="166"/>
      <c r="E97" s="166"/>
      <c r="F97" s="166"/>
      <c r="G97" s="166"/>
    </row>
    <row r="98" spans="2:7" x14ac:dyDescent="0.25">
      <c r="B98" s="166"/>
      <c r="C98" s="166"/>
      <c r="D98" s="166"/>
      <c r="E98" s="166"/>
      <c r="F98" s="166"/>
      <c r="G98" s="166"/>
    </row>
    <row r="99" spans="2:7" x14ac:dyDescent="0.25">
      <c r="B99" s="166"/>
      <c r="C99" s="166"/>
      <c r="D99" s="166"/>
      <c r="E99" s="166"/>
      <c r="F99" s="166"/>
      <c r="G99" s="166"/>
    </row>
    <row r="100" spans="2:7" x14ac:dyDescent="0.25">
      <c r="B100" s="166"/>
      <c r="C100" s="166"/>
      <c r="D100" s="166"/>
      <c r="E100" s="166"/>
      <c r="F100" s="166"/>
      <c r="G100" s="166"/>
    </row>
    <row r="101" spans="2:7" x14ac:dyDescent="0.25">
      <c r="B101" s="166"/>
      <c r="C101" s="166"/>
      <c r="D101" s="166"/>
      <c r="E101" s="166"/>
      <c r="F101" s="166"/>
      <c r="G101" s="166"/>
    </row>
    <row r="102" spans="2:7" x14ac:dyDescent="0.25">
      <c r="B102" s="166"/>
      <c r="C102" s="166"/>
      <c r="D102" s="166"/>
      <c r="E102" s="166"/>
      <c r="F102" s="166"/>
      <c r="G102" s="166"/>
    </row>
    <row r="103" spans="2:7" x14ac:dyDescent="0.25">
      <c r="B103" s="166"/>
      <c r="C103" s="166"/>
      <c r="D103" s="166"/>
      <c r="E103" s="166"/>
      <c r="F103" s="166"/>
      <c r="G103" s="166"/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88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6" t="s">
        <v>1</v>
      </c>
      <c r="C2" s="38"/>
      <c r="D2" s="39"/>
      <c r="E2" s="39"/>
      <c r="F2" s="39"/>
      <c r="G2" s="43" t="s">
        <v>14</v>
      </c>
      <c r="H2" s="16"/>
      <c r="I2" s="27"/>
      <c r="J2" s="31"/>
    </row>
    <row r="3" spans="1:23" ht="18" customHeight="1" x14ac:dyDescent="0.25">
      <c r="A3" s="11"/>
      <c r="B3" s="23"/>
      <c r="C3" s="20"/>
      <c r="D3" s="17"/>
      <c r="E3" s="17"/>
      <c r="F3" s="17"/>
      <c r="G3" s="46" t="s">
        <v>16</v>
      </c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 x14ac:dyDescent="0.3">
      <c r="A5" s="11"/>
      <c r="B5" s="45" t="s">
        <v>17</v>
      </c>
      <c r="C5" s="20"/>
      <c r="D5" s="17"/>
      <c r="E5" s="17"/>
      <c r="F5" s="46" t="s">
        <v>18</v>
      </c>
      <c r="G5" s="17"/>
      <c r="H5" s="17"/>
      <c r="I5" s="44" t="s">
        <v>19</v>
      </c>
      <c r="J5" s="47" t="s">
        <v>20</v>
      </c>
    </row>
    <row r="6" spans="1:23" ht="18" customHeight="1" thickTop="1" x14ac:dyDescent="0.25">
      <c r="A6" s="11"/>
      <c r="B6" s="56" t="s">
        <v>21</v>
      </c>
      <c r="C6" s="52"/>
      <c r="D6" s="53"/>
      <c r="E6" s="53"/>
      <c r="F6" s="53"/>
      <c r="G6" s="57" t="s">
        <v>22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23</v>
      </c>
      <c r="H7" s="18"/>
      <c r="I7" s="29"/>
      <c r="J7" s="50"/>
    </row>
    <row r="8" spans="1:23" ht="18" customHeight="1" x14ac:dyDescent="0.25">
      <c r="A8" s="11"/>
      <c r="B8" s="45" t="s">
        <v>24</v>
      </c>
      <c r="C8" s="20"/>
      <c r="D8" s="17"/>
      <c r="E8" s="17"/>
      <c r="F8" s="17"/>
      <c r="G8" s="46" t="s">
        <v>22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23</v>
      </c>
      <c r="H9" s="17"/>
      <c r="I9" s="28"/>
      <c r="J9" s="32"/>
    </row>
    <row r="10" spans="1:23" ht="18" customHeight="1" x14ac:dyDescent="0.25">
      <c r="A10" s="11"/>
      <c r="B10" s="45" t="s">
        <v>25</v>
      </c>
      <c r="C10" s="20"/>
      <c r="D10" s="17"/>
      <c r="E10" s="17"/>
      <c r="F10" s="17"/>
      <c r="G10" s="46" t="s">
        <v>22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23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26</v>
      </c>
      <c r="C15" s="92" t="s">
        <v>6</v>
      </c>
      <c r="D15" s="92" t="s">
        <v>51</v>
      </c>
      <c r="E15" s="93" t="s">
        <v>52</v>
      </c>
      <c r="F15" s="105" t="s">
        <v>53</v>
      </c>
      <c r="G15" s="59" t="s">
        <v>31</v>
      </c>
      <c r="H15" s="62" t="s">
        <v>32</v>
      </c>
      <c r="I15" s="27"/>
      <c r="J15" s="55"/>
    </row>
    <row r="16" spans="1:23" ht="18" customHeight="1" x14ac:dyDescent="0.25">
      <c r="A16" s="11"/>
      <c r="B16" s="94">
        <v>1</v>
      </c>
      <c r="C16" s="95" t="s">
        <v>27</v>
      </c>
      <c r="D16" s="96" t="e">
        <f>'Kryci_list 23618'!D16</f>
        <v>#REF!</v>
      </c>
      <c r="E16" s="97" t="e">
        <f>'Kryci_list 23618'!E16</f>
        <v>#REF!</v>
      </c>
      <c r="F16" s="106">
        <f>'Kryci_list 23618'!F16</f>
        <v>0</v>
      </c>
      <c r="G16" s="60">
        <v>6</v>
      </c>
      <c r="H16" s="115" t="s">
        <v>33</v>
      </c>
      <c r="I16" s="129"/>
      <c r="J16" s="126">
        <f>Rekapitulácia!F8</f>
        <v>0</v>
      </c>
    </row>
    <row r="17" spans="1:10" ht="18" customHeight="1" x14ac:dyDescent="0.25">
      <c r="A17" s="11"/>
      <c r="B17" s="67">
        <v>2</v>
      </c>
      <c r="C17" s="71" t="s">
        <v>28</v>
      </c>
      <c r="D17" s="78">
        <f>'Kryci_list 23618'!D17</f>
        <v>0</v>
      </c>
      <c r="E17" s="76">
        <f>'Kryci_list 23618'!E17</f>
        <v>0</v>
      </c>
      <c r="F17" s="81">
        <f>'Kryci_list 23618'!F17</f>
        <v>0</v>
      </c>
      <c r="G17" s="61">
        <v>7</v>
      </c>
      <c r="H17" s="116" t="s">
        <v>34</v>
      </c>
      <c r="I17" s="129"/>
      <c r="J17" s="127">
        <f>Rekapitulácia!E8</f>
        <v>0</v>
      </c>
    </row>
    <row r="18" spans="1:10" ht="18" customHeight="1" x14ac:dyDescent="0.25">
      <c r="A18" s="11"/>
      <c r="B18" s="68">
        <v>3</v>
      </c>
      <c r="C18" s="72" t="s">
        <v>29</v>
      </c>
      <c r="D18" s="79" t="e">
        <f>'Kryci_list 23618'!D18</f>
        <v>#REF!</v>
      </c>
      <c r="E18" s="77" t="e">
        <f>'Kryci_list 23618'!E18</f>
        <v>#REF!</v>
      </c>
      <c r="F18" s="82" t="e">
        <f>'Kryci_list 23618'!F18</f>
        <v>#REF!</v>
      </c>
      <c r="G18" s="61">
        <v>8</v>
      </c>
      <c r="H18" s="116" t="s">
        <v>35</v>
      </c>
      <c r="I18" s="129"/>
      <c r="J18" s="127">
        <f>Rekapitulácia!D8</f>
        <v>0</v>
      </c>
    </row>
    <row r="19" spans="1:10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10" ht="18" customHeight="1" thickBot="1" x14ac:dyDescent="0.3">
      <c r="A20" s="11"/>
      <c r="B20" s="68">
        <v>5</v>
      </c>
      <c r="C20" s="74" t="s">
        <v>30</v>
      </c>
      <c r="D20" s="80"/>
      <c r="E20" s="100"/>
      <c r="F20" s="107" t="e">
        <f>SUM(F16:F19)</f>
        <v>#REF!</v>
      </c>
      <c r="G20" s="61">
        <v>10</v>
      </c>
      <c r="H20" s="116" t="s">
        <v>30</v>
      </c>
      <c r="I20" s="131"/>
      <c r="J20" s="99">
        <f>SUM(J16:J19)</f>
        <v>0</v>
      </c>
    </row>
    <row r="21" spans="1:10" ht="18" customHeight="1" thickTop="1" x14ac:dyDescent="0.25">
      <c r="A21" s="11"/>
      <c r="B21" s="65" t="s">
        <v>41</v>
      </c>
      <c r="C21" s="69" t="s">
        <v>7</v>
      </c>
      <c r="D21" s="75"/>
      <c r="E21" s="19"/>
      <c r="F21" s="98"/>
      <c r="G21" s="65" t="s">
        <v>47</v>
      </c>
      <c r="H21" s="62" t="s">
        <v>7</v>
      </c>
      <c r="I21" s="29"/>
      <c r="J21" s="132"/>
    </row>
    <row r="22" spans="1:10" ht="18" customHeight="1" x14ac:dyDescent="0.25">
      <c r="A22" s="11"/>
      <c r="B22" s="60">
        <v>11</v>
      </c>
      <c r="C22" s="63" t="s">
        <v>42</v>
      </c>
      <c r="D22" s="87"/>
      <c r="E22" s="90"/>
      <c r="F22" s="81" t="e">
        <f>'Kryci_list 23618'!F22</f>
        <v>#REF!</v>
      </c>
      <c r="G22" s="60">
        <v>16</v>
      </c>
      <c r="H22" s="115" t="s">
        <v>48</v>
      </c>
      <c r="I22" s="129"/>
      <c r="J22" s="126" t="e">
        <f>'Kryci_list 23618'!J22</f>
        <v>#REF!</v>
      </c>
    </row>
    <row r="23" spans="1:10" ht="18" customHeight="1" x14ac:dyDescent="0.25">
      <c r="A23" s="11"/>
      <c r="B23" s="61">
        <v>12</v>
      </c>
      <c r="C23" s="64" t="s">
        <v>43</v>
      </c>
      <c r="D23" s="66"/>
      <c r="E23" s="90"/>
      <c r="F23" s="82" t="e">
        <f>'Kryci_list 23618'!F23</f>
        <v>#REF!</v>
      </c>
      <c r="G23" s="61">
        <v>17</v>
      </c>
      <c r="H23" s="116" t="s">
        <v>49</v>
      </c>
      <c r="I23" s="129"/>
      <c r="J23" s="127" t="e">
        <f>'Kryci_list 23618'!J23</f>
        <v>#REF!</v>
      </c>
    </row>
    <row r="24" spans="1:10" ht="18" customHeight="1" x14ac:dyDescent="0.25">
      <c r="A24" s="11"/>
      <c r="B24" s="61">
        <v>13</v>
      </c>
      <c r="C24" s="64" t="s">
        <v>44</v>
      </c>
      <c r="D24" s="66"/>
      <c r="E24" s="90"/>
      <c r="F24" s="82" t="e">
        <f>'Kryci_list 23618'!F24</f>
        <v>#REF!</v>
      </c>
      <c r="G24" s="61">
        <v>18</v>
      </c>
      <c r="H24" s="116" t="s">
        <v>50</v>
      </c>
      <c r="I24" s="129"/>
      <c r="J24" s="127" t="e">
        <f>'Kryci_list 23618'!J24</f>
        <v>#REF!</v>
      </c>
    </row>
    <row r="25" spans="1:10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7"/>
    </row>
    <row r="26" spans="1:10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30</v>
      </c>
      <c r="I26" s="131"/>
      <c r="J26" s="99" t="e">
        <f>SUM(J22:J25)+SUM(F22:F25)</f>
        <v>#REF!</v>
      </c>
    </row>
    <row r="27" spans="1:10" ht="18" customHeight="1" thickTop="1" x14ac:dyDescent="0.25">
      <c r="A27" s="11"/>
      <c r="B27" s="101"/>
      <c r="C27" s="143" t="s">
        <v>56</v>
      </c>
      <c r="D27" s="136"/>
      <c r="E27" s="102"/>
      <c r="F27" s="30"/>
      <c r="G27" s="109" t="s">
        <v>36</v>
      </c>
      <c r="H27" s="104" t="s">
        <v>37</v>
      </c>
      <c r="I27" s="29"/>
      <c r="J27" s="33"/>
    </row>
    <row r="28" spans="1:10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38</v>
      </c>
      <c r="I28" s="122"/>
      <c r="J28" s="118" t="e">
        <f>F20+J20+F26+J26</f>
        <v>#REF!</v>
      </c>
    </row>
    <row r="29" spans="1:10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39</v>
      </c>
      <c r="I29" s="123" t="e">
        <f>Rekapitulácia!B9</f>
        <v>#REF!</v>
      </c>
      <c r="J29" s="119" t="e">
        <f>ROUND(((ROUND(I29,10)*20)/100),10)*1</f>
        <v>#REF!</v>
      </c>
    </row>
    <row r="30" spans="1:10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39</v>
      </c>
      <c r="I30" s="89" t="e">
        <f>Rekapitulácia!B10</f>
        <v>#REF!</v>
      </c>
      <c r="J30" s="120" t="e">
        <f>ROUND(((ROUND(I30,10)*20)/100),10)</f>
        <v>#REF!</v>
      </c>
    </row>
    <row r="31" spans="1:10" ht="18" customHeight="1" x14ac:dyDescent="0.25">
      <c r="A31" s="11"/>
      <c r="B31" s="24"/>
      <c r="C31" s="139"/>
      <c r="D31" s="140"/>
      <c r="E31" s="22"/>
      <c r="F31" s="11"/>
      <c r="G31" s="61">
        <v>24</v>
      </c>
      <c r="H31" s="116" t="s">
        <v>30</v>
      </c>
      <c r="I31" s="28"/>
      <c r="J31" s="179" t="e">
        <f>SUM(J28:J30)</f>
        <v>#REF!</v>
      </c>
    </row>
    <row r="32" spans="1:10" ht="18" customHeight="1" thickBot="1" x14ac:dyDescent="0.3">
      <c r="A32" s="11"/>
      <c r="B32" s="48"/>
      <c r="C32" s="117"/>
      <c r="D32" s="124"/>
      <c r="E32" s="84"/>
      <c r="F32" s="85"/>
      <c r="G32" s="175" t="s">
        <v>40</v>
      </c>
      <c r="H32" s="176"/>
      <c r="I32" s="177"/>
      <c r="J32" s="178"/>
    </row>
    <row r="33" spans="1:10" ht="18" customHeight="1" thickTop="1" x14ac:dyDescent="0.25">
      <c r="A33" s="11"/>
      <c r="B33" s="101"/>
      <c r="C33" s="102"/>
      <c r="D33" s="141" t="s">
        <v>54</v>
      </c>
      <c r="E33" s="15"/>
      <c r="F33" s="15"/>
      <c r="G33" s="14"/>
      <c r="H33" s="141" t="s">
        <v>55</v>
      </c>
      <c r="I33" s="30"/>
      <c r="J33" s="34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workbookViewId="0"/>
  </sheetViews>
  <sheetFormatPr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14</v>
      </c>
      <c r="H2" s="16"/>
      <c r="I2" s="27"/>
      <c r="J2" s="31"/>
    </row>
    <row r="3" spans="1:23" ht="18" customHeight="1" x14ac:dyDescent="0.25">
      <c r="A3" s="11"/>
      <c r="B3" s="40" t="s">
        <v>15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16</v>
      </c>
      <c r="J4" s="32"/>
    </row>
    <row r="5" spans="1:23" ht="18" customHeight="1" thickBot="1" x14ac:dyDescent="0.3">
      <c r="A5" s="11"/>
      <c r="B5" s="45" t="s">
        <v>17</v>
      </c>
      <c r="C5" s="20"/>
      <c r="D5" s="17"/>
      <c r="E5" s="17"/>
      <c r="F5" s="46" t="s">
        <v>18</v>
      </c>
      <c r="G5" s="17"/>
      <c r="H5" s="17"/>
      <c r="I5" s="44" t="s">
        <v>19</v>
      </c>
      <c r="J5" s="47" t="s">
        <v>20</v>
      </c>
    </row>
    <row r="6" spans="1:23" ht="18" customHeight="1" thickTop="1" x14ac:dyDescent="0.25">
      <c r="A6" s="11"/>
      <c r="B6" s="56" t="s">
        <v>21</v>
      </c>
      <c r="C6" s="52"/>
      <c r="D6" s="53"/>
      <c r="E6" s="53"/>
      <c r="F6" s="53"/>
      <c r="G6" s="57" t="s">
        <v>22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23</v>
      </c>
      <c r="H7" s="18"/>
      <c r="I7" s="29"/>
      <c r="J7" s="50"/>
    </row>
    <row r="8" spans="1:23" ht="18" customHeight="1" x14ac:dyDescent="0.25">
      <c r="A8" s="11"/>
      <c r="B8" s="45" t="s">
        <v>24</v>
      </c>
      <c r="C8" s="20"/>
      <c r="D8" s="17"/>
      <c r="E8" s="17"/>
      <c r="F8" s="17"/>
      <c r="G8" s="46" t="s">
        <v>22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23</v>
      </c>
      <c r="H9" s="17"/>
      <c r="I9" s="28"/>
      <c r="J9" s="32"/>
    </row>
    <row r="10" spans="1:23" ht="18" customHeight="1" x14ac:dyDescent="0.25">
      <c r="A10" s="11"/>
      <c r="B10" s="45" t="s">
        <v>25</v>
      </c>
      <c r="C10" s="20"/>
      <c r="D10" s="17"/>
      <c r="E10" s="17"/>
      <c r="F10" s="17"/>
      <c r="G10" s="46" t="s">
        <v>22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23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26</v>
      </c>
      <c r="C15" s="92" t="s">
        <v>6</v>
      </c>
      <c r="D15" s="92" t="s">
        <v>51</v>
      </c>
      <c r="E15" s="93" t="s">
        <v>52</v>
      </c>
      <c r="F15" s="105" t="s">
        <v>53</v>
      </c>
      <c r="G15" s="59" t="s">
        <v>31</v>
      </c>
      <c r="H15" s="62" t="s">
        <v>32</v>
      </c>
      <c r="I15" s="27"/>
      <c r="J15" s="55"/>
    </row>
    <row r="16" spans="1:23" ht="18" customHeight="1" x14ac:dyDescent="0.25">
      <c r="A16" s="11"/>
      <c r="B16" s="94">
        <v>1</v>
      </c>
      <c r="C16" s="95" t="s">
        <v>27</v>
      </c>
      <c r="D16" s="96" t="e">
        <f>'Rekap 23618'!B16</f>
        <v>#REF!</v>
      </c>
      <c r="E16" s="97" t="e">
        <f>'Rekap 23618'!C16</f>
        <v>#REF!</v>
      </c>
      <c r="F16" s="106">
        <f>'Rekap 23618'!D16</f>
        <v>0</v>
      </c>
      <c r="G16" s="60">
        <v>6</v>
      </c>
      <c r="H16" s="115" t="s">
        <v>33</v>
      </c>
      <c r="I16" s="129"/>
      <c r="J16" s="126">
        <v>0</v>
      </c>
    </row>
    <row r="17" spans="1:26" ht="18" customHeight="1" x14ac:dyDescent="0.25">
      <c r="A17" s="11"/>
      <c r="B17" s="67">
        <v>2</v>
      </c>
      <c r="C17" s="71" t="s">
        <v>28</v>
      </c>
      <c r="D17" s="78">
        <f>'Rekap 23618'!B29</f>
        <v>0</v>
      </c>
      <c r="E17" s="76">
        <f>'Rekap 23618'!C29</f>
        <v>0</v>
      </c>
      <c r="F17" s="81">
        <f>'Rekap 23618'!D29</f>
        <v>0</v>
      </c>
      <c r="G17" s="61">
        <v>7</v>
      </c>
      <c r="H17" s="116" t="s">
        <v>34</v>
      </c>
      <c r="I17" s="129"/>
      <c r="J17" s="127">
        <f>'Výkaz výmer'!U107</f>
        <v>0</v>
      </c>
    </row>
    <row r="18" spans="1:26" ht="18" customHeight="1" x14ac:dyDescent="0.25">
      <c r="A18" s="11"/>
      <c r="B18" s="68">
        <v>3</v>
      </c>
      <c r="C18" s="72" t="s">
        <v>29</v>
      </c>
      <c r="D18" s="79" t="e">
        <f>'Rekap 23618'!B22</f>
        <v>#REF!</v>
      </c>
      <c r="E18" s="77" t="e">
        <f>'Rekap 23618'!C22</f>
        <v>#REF!</v>
      </c>
      <c r="F18" s="82" t="e">
        <f>'Rekap 23618'!D22</f>
        <v>#REF!</v>
      </c>
      <c r="G18" s="61">
        <v>8</v>
      </c>
      <c r="H18" s="116" t="s">
        <v>35</v>
      </c>
      <c r="I18" s="129"/>
      <c r="J18" s="127">
        <v>0</v>
      </c>
    </row>
    <row r="19" spans="1:26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 x14ac:dyDescent="0.3">
      <c r="A20" s="11"/>
      <c r="B20" s="68">
        <v>5</v>
      </c>
      <c r="C20" s="74" t="s">
        <v>30</v>
      </c>
      <c r="D20" s="80"/>
      <c r="E20" s="100"/>
      <c r="F20" s="107" t="e">
        <f>SUM(F16:F19)</f>
        <v>#REF!</v>
      </c>
      <c r="G20" s="61">
        <v>10</v>
      </c>
      <c r="H20" s="116" t="s">
        <v>30</v>
      </c>
      <c r="I20" s="131"/>
      <c r="J20" s="99">
        <f>SUM(J16:J19)</f>
        <v>0</v>
      </c>
    </row>
    <row r="21" spans="1:26" ht="18" customHeight="1" thickTop="1" x14ac:dyDescent="0.25">
      <c r="A21" s="11"/>
      <c r="B21" s="65" t="s">
        <v>41</v>
      </c>
      <c r="C21" s="69" t="s">
        <v>7</v>
      </c>
      <c r="D21" s="75"/>
      <c r="E21" s="19"/>
      <c r="F21" s="98"/>
      <c r="G21" s="65" t="s">
        <v>47</v>
      </c>
      <c r="H21" s="62" t="s">
        <v>7</v>
      </c>
      <c r="I21" s="29"/>
      <c r="J21" s="132"/>
    </row>
    <row r="22" spans="1:26" ht="18" customHeight="1" x14ac:dyDescent="0.25">
      <c r="A22" s="11"/>
      <c r="B22" s="60">
        <v>11</v>
      </c>
      <c r="C22" s="63" t="s">
        <v>42</v>
      </c>
      <c r="D22" s="87"/>
      <c r="E22" s="89" t="s">
        <v>45</v>
      </c>
      <c r="F22" s="81" t="e">
        <f>((F16*U22*0)+(F17*V22*0)+(F18*W22*0))/100</f>
        <v>#REF!</v>
      </c>
      <c r="G22" s="60">
        <v>16</v>
      </c>
      <c r="H22" s="115" t="s">
        <v>48</v>
      </c>
      <c r="I22" s="130" t="s">
        <v>45</v>
      </c>
      <c r="J22" s="126" t="e">
        <f>((F16*X22*0)+(F17*Y22*0)+(F18*Z22*0))/100</f>
        <v>#REF!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43</v>
      </c>
      <c r="D23" s="66"/>
      <c r="E23" s="89" t="s">
        <v>46</v>
      </c>
      <c r="F23" s="82" t="e">
        <f>((F16*U23*0)+(F17*V23*0)+(F18*W23*0))/100</f>
        <v>#REF!</v>
      </c>
      <c r="G23" s="61">
        <v>17</v>
      </c>
      <c r="H23" s="116" t="s">
        <v>49</v>
      </c>
      <c r="I23" s="130" t="s">
        <v>45</v>
      </c>
      <c r="J23" s="127" t="e">
        <f>((F16*X23*0)+(F17*Y23*0)+(F18*Z23*0))/100</f>
        <v>#REF!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44</v>
      </c>
      <c r="D24" s="66"/>
      <c r="E24" s="89" t="s">
        <v>45</v>
      </c>
      <c r="F24" s="82" t="e">
        <f>((F16*U24*0)+(F17*V24*0)+(F18*W24*0))/100</f>
        <v>#REF!</v>
      </c>
      <c r="G24" s="61">
        <v>18</v>
      </c>
      <c r="H24" s="116" t="s">
        <v>50</v>
      </c>
      <c r="I24" s="130" t="s">
        <v>46</v>
      </c>
      <c r="J24" s="127" t="e">
        <f>((F16*X24*0)+(F17*Y24*0)+(F18*Z24*0))/100</f>
        <v>#REF!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30</v>
      </c>
      <c r="I26" s="131"/>
      <c r="J26" s="99" t="e">
        <f>SUM(J22:J25)+SUM(F22:F25)</f>
        <v>#REF!</v>
      </c>
    </row>
    <row r="27" spans="1:26" ht="18" customHeight="1" thickTop="1" x14ac:dyDescent="0.25">
      <c r="A27" s="11"/>
      <c r="B27" s="101"/>
      <c r="C27" s="143" t="s">
        <v>56</v>
      </c>
      <c r="D27" s="136"/>
      <c r="E27" s="102"/>
      <c r="F27" s="30"/>
      <c r="G27" s="109" t="s">
        <v>36</v>
      </c>
      <c r="H27" s="104" t="s">
        <v>37</v>
      </c>
      <c r="I27" s="29"/>
      <c r="J27" s="33"/>
    </row>
    <row r="28" spans="1:26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38</v>
      </c>
      <c r="I28" s="122"/>
      <c r="J28" s="118" t="e">
        <f>F20+J20+F26+J26</f>
        <v>#REF!</v>
      </c>
    </row>
    <row r="29" spans="1:26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39</v>
      </c>
      <c r="I29" s="123" t="e">
        <f>J28-SUM('Výkaz výmer'!J7:'Výkaz výmer'!J106)</f>
        <v>#REF!</v>
      </c>
      <c r="J29" s="119" t="e">
        <f>ROUND(((ROUND(I29,10)*20)*1/100),10)</f>
        <v>#REF!</v>
      </c>
    </row>
    <row r="30" spans="1:26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39</v>
      </c>
      <c r="I30" s="89">
        <f>SUM('Výkaz výmer'!J7:'Výkaz výmer'!J106)</f>
        <v>0</v>
      </c>
      <c r="J30" s="120">
        <f>ROUND(((ROUND(I30,10)*20)/100),10)</f>
        <v>0</v>
      </c>
    </row>
    <row r="31" spans="1:26" ht="18" customHeight="1" x14ac:dyDescent="0.25">
      <c r="A31" s="11"/>
      <c r="B31" s="24"/>
      <c r="C31" s="139"/>
      <c r="D31" s="140"/>
      <c r="E31" s="22"/>
      <c r="F31" s="11"/>
      <c r="G31" s="110">
        <v>24</v>
      </c>
      <c r="H31" s="114" t="s">
        <v>30</v>
      </c>
      <c r="I31" s="113"/>
      <c r="J31" s="133" t="e">
        <f>SUM(J28:J30)</f>
        <v>#REF!</v>
      </c>
    </row>
    <row r="32" spans="1:26" ht="18" customHeight="1" thickBot="1" x14ac:dyDescent="0.3">
      <c r="A32" s="11"/>
      <c r="B32" s="48"/>
      <c r="C32" s="117"/>
      <c r="D32" s="124"/>
      <c r="E32" s="84"/>
      <c r="F32" s="85"/>
      <c r="G32" s="60" t="s">
        <v>40</v>
      </c>
      <c r="H32" s="117"/>
      <c r="I32" s="124"/>
      <c r="J32" s="121"/>
    </row>
    <row r="33" spans="1:10" ht="18" customHeight="1" thickTop="1" x14ac:dyDescent="0.25">
      <c r="A33" s="11"/>
      <c r="B33" s="101"/>
      <c r="C33" s="102"/>
      <c r="D33" s="141" t="s">
        <v>54</v>
      </c>
      <c r="E33" s="15"/>
      <c r="F33" s="103"/>
      <c r="G33" s="111">
        <v>26</v>
      </c>
      <c r="H33" s="142" t="s">
        <v>55</v>
      </c>
      <c r="I33" s="30"/>
      <c r="J33" s="112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RowHeight="15" x14ac:dyDescent="0.25"/>
  <cols>
    <col min="1" max="1" width="37.7109375" customWidth="1"/>
    <col min="2" max="4" width="10.7109375" customWidth="1"/>
    <col min="5" max="6" width="9.7109375" customWidth="1"/>
    <col min="10" max="26" width="0" hidden="1" customWidth="1"/>
  </cols>
  <sheetData>
    <row r="1" spans="1:26" x14ac:dyDescent="0.25">
      <c r="A1" s="145" t="s">
        <v>21</v>
      </c>
      <c r="B1" s="144"/>
      <c r="C1" s="144"/>
      <c r="D1" s="145" t="s">
        <v>18</v>
      </c>
      <c r="E1" s="144"/>
      <c r="F1" s="144"/>
      <c r="W1">
        <v>30.126000000000001</v>
      </c>
    </row>
    <row r="2" spans="1:26" x14ac:dyDescent="0.25">
      <c r="A2" s="145" t="s">
        <v>25</v>
      </c>
      <c r="B2" s="144"/>
      <c r="C2" s="144"/>
      <c r="D2" s="145" t="s">
        <v>16</v>
      </c>
      <c r="E2" s="144"/>
      <c r="F2" s="144"/>
    </row>
    <row r="3" spans="1:26" x14ac:dyDescent="0.25">
      <c r="A3" s="145" t="s">
        <v>24</v>
      </c>
      <c r="B3" s="144"/>
      <c r="C3" s="144"/>
      <c r="D3" s="145" t="s">
        <v>60</v>
      </c>
      <c r="E3" s="144"/>
      <c r="F3" s="144"/>
    </row>
    <row r="4" spans="1:26" x14ac:dyDescent="0.25">
      <c r="A4" s="145" t="s">
        <v>1</v>
      </c>
      <c r="B4" s="144"/>
      <c r="C4" s="144"/>
      <c r="D4" s="144"/>
      <c r="E4" s="144"/>
      <c r="F4" s="144"/>
    </row>
    <row r="5" spans="1:26" x14ac:dyDescent="0.25">
      <c r="A5" s="145" t="s">
        <v>15</v>
      </c>
      <c r="B5" s="144"/>
      <c r="C5" s="144"/>
      <c r="D5" s="144"/>
      <c r="E5" s="144"/>
      <c r="F5" s="144"/>
    </row>
    <row r="6" spans="1:26" x14ac:dyDescent="0.25">
      <c r="A6" s="144"/>
      <c r="B6" s="144"/>
      <c r="C6" s="144"/>
      <c r="D6" s="144"/>
      <c r="E6" s="144"/>
      <c r="F6" s="144"/>
    </row>
    <row r="7" spans="1:26" x14ac:dyDescent="0.25">
      <c r="A7" s="144"/>
      <c r="B7" s="144"/>
      <c r="C7" s="144"/>
      <c r="D7" s="144"/>
      <c r="E7" s="144"/>
      <c r="F7" s="144"/>
    </row>
    <row r="8" spans="1:26" x14ac:dyDescent="0.25">
      <c r="A8" s="146" t="s">
        <v>61</v>
      </c>
      <c r="B8" s="144"/>
      <c r="C8" s="144"/>
      <c r="D8" s="144"/>
      <c r="E8" s="144"/>
      <c r="F8" s="144"/>
    </row>
    <row r="9" spans="1:26" x14ac:dyDescent="0.25">
      <c r="A9" s="147" t="s">
        <v>57</v>
      </c>
      <c r="B9" s="147" t="s">
        <v>51</v>
      </c>
      <c r="C9" s="147" t="s">
        <v>52</v>
      </c>
      <c r="D9" s="147" t="s">
        <v>30</v>
      </c>
      <c r="E9" s="147" t="s">
        <v>58</v>
      </c>
      <c r="F9" s="147" t="s">
        <v>59</v>
      </c>
    </row>
    <row r="10" spans="1:26" x14ac:dyDescent="0.25">
      <c r="A10" s="154" t="s">
        <v>62</v>
      </c>
      <c r="B10" s="155"/>
      <c r="C10" s="151"/>
      <c r="D10" s="151"/>
      <c r="E10" s="152"/>
      <c r="F10" s="152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156" t="s">
        <v>63</v>
      </c>
      <c r="B11" s="157" t="e">
        <f>'Výkaz výmer'!#REF!</f>
        <v>#REF!</v>
      </c>
      <c r="C11" s="157" t="e">
        <f>'Výkaz výmer'!#REF!</f>
        <v>#REF!</v>
      </c>
      <c r="D11" s="157" t="e">
        <f>'Výkaz výmer'!#REF!</f>
        <v>#REF!</v>
      </c>
      <c r="E11" s="158" t="e">
        <f>'Výkaz výmer'!#REF!</f>
        <v>#REF!</v>
      </c>
      <c r="F11" s="158" t="e">
        <f>'Výkaz výmer'!#REF!</f>
        <v>#REF!</v>
      </c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56" t="s">
        <v>64</v>
      </c>
      <c r="B12" s="157" t="e">
        <f>'Výkaz výmer'!K22</f>
        <v>#REF!</v>
      </c>
      <c r="C12" s="157" t="e">
        <f>'Výkaz výmer'!L22</f>
        <v>#REF!</v>
      </c>
      <c r="D12" s="157">
        <f>'Výkaz výmer'!H22</f>
        <v>0</v>
      </c>
      <c r="E12" s="158" t="e">
        <f>'Výkaz výmer'!#REF!</f>
        <v>#REF!</v>
      </c>
      <c r="F12" s="158" t="e">
        <f>'Výkaz výmer'!#REF!</f>
        <v>#REF!</v>
      </c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 x14ac:dyDescent="0.25">
      <c r="A13" s="156" t="s">
        <v>65</v>
      </c>
      <c r="B13" s="157">
        <f>'Výkaz výmer'!K25</f>
        <v>0</v>
      </c>
      <c r="C13" s="157">
        <f>'Výkaz výmer'!L25</f>
        <v>0</v>
      </c>
      <c r="D13" s="157">
        <f>'Výkaz výmer'!H25</f>
        <v>0</v>
      </c>
      <c r="E13" s="158" t="e">
        <f>'Výkaz výmer'!#REF!</f>
        <v>#REF!</v>
      </c>
      <c r="F13" s="158" t="e">
        <f>'Výkaz výmer'!#REF!</f>
        <v>#REF!</v>
      </c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</row>
    <row r="14" spans="1:26" x14ac:dyDescent="0.25">
      <c r="A14" s="156" t="s">
        <v>66</v>
      </c>
      <c r="B14" s="157" t="e">
        <f>'Výkaz výmer'!K27</f>
        <v>#REF!</v>
      </c>
      <c r="C14" s="157" t="e">
        <f>'Výkaz výmer'!L27</f>
        <v>#REF!</v>
      </c>
      <c r="D14" s="157">
        <f>'Výkaz výmer'!H27</f>
        <v>0</v>
      </c>
      <c r="E14" s="158" t="e">
        <f>'Výkaz výmer'!#REF!</f>
        <v>#REF!</v>
      </c>
      <c r="F14" s="158" t="e">
        <f>'Výkaz výmer'!#REF!</f>
        <v>#REF!</v>
      </c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</row>
    <row r="15" spans="1:26" x14ac:dyDescent="0.25">
      <c r="A15" s="156" t="s">
        <v>67</v>
      </c>
      <c r="B15" s="157">
        <f>'Výkaz výmer'!K30</f>
        <v>0</v>
      </c>
      <c r="C15" s="157">
        <f>'Výkaz výmer'!L30</f>
        <v>0</v>
      </c>
      <c r="D15" s="157">
        <f>'Výkaz výmer'!H30</f>
        <v>0</v>
      </c>
      <c r="E15" s="158" t="e">
        <f>'Výkaz výmer'!#REF!</f>
        <v>#REF!</v>
      </c>
      <c r="F15" s="158" t="e">
        <f>'Výkaz výmer'!#REF!</f>
        <v>#REF!</v>
      </c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</row>
    <row r="16" spans="1:26" x14ac:dyDescent="0.25">
      <c r="A16" s="2" t="s">
        <v>62</v>
      </c>
      <c r="B16" s="159" t="e">
        <f>'Výkaz výmer'!K32</f>
        <v>#REF!</v>
      </c>
      <c r="C16" s="159" t="e">
        <f>'Výkaz výmer'!L32</f>
        <v>#REF!</v>
      </c>
      <c r="D16" s="159">
        <f>'Výkaz výmer'!H32</f>
        <v>0</v>
      </c>
      <c r="E16" s="160" t="e">
        <f>'Výkaz výmer'!#REF!</f>
        <v>#REF!</v>
      </c>
      <c r="F16" s="160" t="e">
        <f>'Výkaz výmer'!#REF!</f>
        <v>#REF!</v>
      </c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</row>
    <row r="17" spans="1:26" x14ac:dyDescent="0.25">
      <c r="A17" s="1"/>
      <c r="B17" s="149"/>
      <c r="C17" s="149"/>
      <c r="D17" s="149"/>
      <c r="E17" s="148"/>
      <c r="F17" s="148"/>
    </row>
    <row r="18" spans="1:26" x14ac:dyDescent="0.25">
      <c r="A18" s="2" t="s">
        <v>68</v>
      </c>
      <c r="B18" s="159"/>
      <c r="C18" s="157"/>
      <c r="D18" s="157"/>
      <c r="E18" s="158"/>
      <c r="F18" s="158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</row>
    <row r="19" spans="1:26" x14ac:dyDescent="0.25">
      <c r="A19" s="156" t="s">
        <v>69</v>
      </c>
      <c r="B19" s="157">
        <f>'Výkaz výmer'!K53</f>
        <v>0</v>
      </c>
      <c r="C19" s="157">
        <f>'Výkaz výmer'!L53</f>
        <v>0</v>
      </c>
      <c r="D19" s="157">
        <f>'Výkaz výmer'!H53</f>
        <v>0</v>
      </c>
      <c r="E19" s="158" t="e">
        <f>'Výkaz výmer'!#REF!</f>
        <v>#REF!</v>
      </c>
      <c r="F19" s="158" t="e">
        <f>'Výkaz výmer'!#REF!</f>
        <v>#REF!</v>
      </c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</row>
    <row r="20" spans="1:26" x14ac:dyDescent="0.25">
      <c r="A20" s="156" t="s">
        <v>70</v>
      </c>
      <c r="B20" s="157" t="e">
        <f>'Výkaz výmer'!#REF!</f>
        <v>#REF!</v>
      </c>
      <c r="C20" s="157" t="e">
        <f>'Výkaz výmer'!#REF!</f>
        <v>#REF!</v>
      </c>
      <c r="D20" s="157" t="e">
        <f>'Výkaz výmer'!#REF!</f>
        <v>#REF!</v>
      </c>
      <c r="E20" s="158" t="e">
        <f>'Výkaz výmer'!#REF!</f>
        <v>#REF!</v>
      </c>
      <c r="F20" s="158" t="e">
        <f>'Výkaz výmer'!#REF!</f>
        <v>#REF!</v>
      </c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</row>
    <row r="21" spans="1:26" x14ac:dyDescent="0.25">
      <c r="A21" s="156" t="s">
        <v>71</v>
      </c>
      <c r="B21" s="157" t="e">
        <f>'Výkaz výmer'!#REF!</f>
        <v>#REF!</v>
      </c>
      <c r="C21" s="157" t="e">
        <f>'Výkaz výmer'!#REF!</f>
        <v>#REF!</v>
      </c>
      <c r="D21" s="157" t="e">
        <f>'Výkaz výmer'!#REF!</f>
        <v>#REF!</v>
      </c>
      <c r="E21" s="158" t="e">
        <f>'Výkaz výmer'!#REF!</f>
        <v>#REF!</v>
      </c>
      <c r="F21" s="158" t="e">
        <f>'Výkaz výmer'!#REF!</f>
        <v>#REF!</v>
      </c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</row>
    <row r="22" spans="1:26" x14ac:dyDescent="0.25">
      <c r="A22" s="2" t="s">
        <v>68</v>
      </c>
      <c r="B22" s="159" t="e">
        <f>'Výkaz výmer'!#REF!</f>
        <v>#REF!</v>
      </c>
      <c r="C22" s="159" t="e">
        <f>'Výkaz výmer'!#REF!</f>
        <v>#REF!</v>
      </c>
      <c r="D22" s="159" t="e">
        <f>'Výkaz výmer'!#REF!</f>
        <v>#REF!</v>
      </c>
      <c r="E22" s="160" t="e">
        <f>'Výkaz výmer'!#REF!</f>
        <v>#REF!</v>
      </c>
      <c r="F22" s="160" t="e">
        <f>'Výkaz výmer'!#REF!</f>
        <v>#REF!</v>
      </c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</row>
    <row r="23" spans="1:26" x14ac:dyDescent="0.25">
      <c r="A23" s="1"/>
      <c r="B23" s="149"/>
      <c r="C23" s="149"/>
      <c r="D23" s="149"/>
      <c r="E23" s="148"/>
      <c r="F23" s="148"/>
    </row>
    <row r="24" spans="1:26" x14ac:dyDescent="0.25">
      <c r="A24" s="2" t="s">
        <v>72</v>
      </c>
      <c r="B24" s="159"/>
      <c r="C24" s="157"/>
      <c r="D24" s="157"/>
      <c r="E24" s="158"/>
      <c r="F24" s="158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</row>
    <row r="25" spans="1:26" x14ac:dyDescent="0.25">
      <c r="A25" s="156" t="s">
        <v>73</v>
      </c>
      <c r="B25" s="157" t="e">
        <f>'Výkaz výmer'!#REF!</f>
        <v>#REF!</v>
      </c>
      <c r="C25" s="157" t="e">
        <f>'Výkaz výmer'!#REF!</f>
        <v>#REF!</v>
      </c>
      <c r="D25" s="157" t="e">
        <f>'Výkaz výmer'!#REF!</f>
        <v>#REF!</v>
      </c>
      <c r="E25" s="158" t="e">
        <f>'Výkaz výmer'!#REF!</f>
        <v>#REF!</v>
      </c>
      <c r="F25" s="158" t="e">
        <f>'Výkaz výmer'!#REF!</f>
        <v>#REF!</v>
      </c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</row>
    <row r="26" spans="1:26" x14ac:dyDescent="0.25">
      <c r="A26" s="156" t="s">
        <v>74</v>
      </c>
      <c r="B26" s="157">
        <f>'Výkaz výmer'!K86</f>
        <v>0</v>
      </c>
      <c r="C26" s="157">
        <f>'Výkaz výmer'!L86</f>
        <v>0</v>
      </c>
      <c r="D26" s="157">
        <f>'Výkaz výmer'!H86</f>
        <v>0</v>
      </c>
      <c r="E26" s="158" t="e">
        <f>'Výkaz výmer'!#REF!</f>
        <v>#REF!</v>
      </c>
      <c r="F26" s="158" t="e">
        <f>'Výkaz výmer'!#REF!</f>
        <v>#REF!</v>
      </c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</row>
    <row r="27" spans="1:26" x14ac:dyDescent="0.25">
      <c r="A27" s="156" t="s">
        <v>75</v>
      </c>
      <c r="B27" s="157">
        <f>'Výkaz výmer'!K94</f>
        <v>0</v>
      </c>
      <c r="C27" s="157">
        <f>'Výkaz výmer'!L94</f>
        <v>0</v>
      </c>
      <c r="D27" s="157">
        <f>'Výkaz výmer'!H94</f>
        <v>0</v>
      </c>
      <c r="E27" s="158" t="e">
        <f>'Výkaz výmer'!#REF!</f>
        <v>#REF!</v>
      </c>
      <c r="F27" s="158" t="e">
        <f>'Výkaz výmer'!#REF!</f>
        <v>#REF!</v>
      </c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</row>
    <row r="28" spans="1:26" x14ac:dyDescent="0.25">
      <c r="A28" s="156" t="s">
        <v>76</v>
      </c>
      <c r="B28" s="157">
        <f>'Výkaz výmer'!K101</f>
        <v>0</v>
      </c>
      <c r="C28" s="157">
        <f>'Výkaz výmer'!L101</f>
        <v>0</v>
      </c>
      <c r="D28" s="157">
        <f>'Výkaz výmer'!H101</f>
        <v>0</v>
      </c>
      <c r="E28" s="158" t="e">
        <f>'Výkaz výmer'!#REF!</f>
        <v>#REF!</v>
      </c>
      <c r="F28" s="158" t="e">
        <f>'Výkaz výmer'!#REF!</f>
        <v>#REF!</v>
      </c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</row>
    <row r="29" spans="1:26" x14ac:dyDescent="0.25">
      <c r="A29" s="2" t="s">
        <v>72</v>
      </c>
      <c r="B29" s="159">
        <f>'Výkaz výmer'!K102</f>
        <v>0</v>
      </c>
      <c r="C29" s="159">
        <f>'Výkaz výmer'!L102</f>
        <v>0</v>
      </c>
      <c r="D29" s="159">
        <f>'Výkaz výmer'!H102</f>
        <v>0</v>
      </c>
      <c r="E29" s="160" t="e">
        <f>'Výkaz výmer'!#REF!</f>
        <v>#REF!</v>
      </c>
      <c r="F29" s="160" t="e">
        <f>'Výkaz výmer'!#REF!</f>
        <v>#REF!</v>
      </c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</row>
    <row r="30" spans="1:26" x14ac:dyDescent="0.25">
      <c r="A30" s="1"/>
      <c r="B30" s="149"/>
      <c r="C30" s="149"/>
      <c r="D30" s="149"/>
      <c r="E30" s="148"/>
      <c r="F30" s="148"/>
    </row>
    <row r="31" spans="1:26" x14ac:dyDescent="0.25">
      <c r="A31" s="2" t="s">
        <v>8</v>
      </c>
      <c r="B31" s="159"/>
      <c r="C31" s="157"/>
      <c r="D31" s="157"/>
      <c r="E31" s="158"/>
      <c r="F31" s="158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</row>
    <row r="32" spans="1:26" x14ac:dyDescent="0.25">
      <c r="A32" s="156" t="s">
        <v>77</v>
      </c>
      <c r="B32" s="157" t="e">
        <f>'Výkaz výmer'!#REF!</f>
        <v>#REF!</v>
      </c>
      <c r="C32" s="157" t="e">
        <f>'Výkaz výmer'!#REF!</f>
        <v>#REF!</v>
      </c>
      <c r="D32" s="157" t="e">
        <f>'Výkaz výmer'!#REF!</f>
        <v>#REF!</v>
      </c>
      <c r="E32" s="158" t="e">
        <f>'Výkaz výmer'!#REF!</f>
        <v>#REF!</v>
      </c>
      <c r="F32" s="158" t="e">
        <f>'Výkaz výmer'!#REF!</f>
        <v>#REF!</v>
      </c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</row>
    <row r="33" spans="1:26" x14ac:dyDescent="0.25">
      <c r="A33" s="2" t="s">
        <v>8</v>
      </c>
      <c r="B33" s="159">
        <f>'Výkaz výmer'!K106</f>
        <v>0</v>
      </c>
      <c r="C33" s="159">
        <f>'Výkaz výmer'!L106</f>
        <v>0</v>
      </c>
      <c r="D33" s="159">
        <f>'Výkaz výmer'!H106</f>
        <v>0</v>
      </c>
      <c r="E33" s="160" t="e">
        <f>'Výkaz výmer'!#REF!</f>
        <v>#REF!</v>
      </c>
      <c r="F33" s="160" t="e">
        <f>'Výkaz výmer'!#REF!</f>
        <v>#REF!</v>
      </c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</row>
    <row r="34" spans="1:26" x14ac:dyDescent="0.25">
      <c r="A34" s="1"/>
      <c r="B34" s="149"/>
      <c r="C34" s="149"/>
      <c r="D34" s="149"/>
      <c r="E34" s="148"/>
      <c r="F34" s="148"/>
    </row>
    <row r="35" spans="1:26" x14ac:dyDescent="0.25">
      <c r="A35" s="2" t="s">
        <v>78</v>
      </c>
      <c r="B35" s="159" t="e">
        <f>'Výkaz výmer'!K107</f>
        <v>#REF!</v>
      </c>
      <c r="C35" s="159" t="e">
        <f>'Výkaz výmer'!L107</f>
        <v>#REF!</v>
      </c>
      <c r="D35" s="159">
        <f>'Výkaz výmer'!H107</f>
        <v>0</v>
      </c>
      <c r="E35" s="160" t="e">
        <f>'Výkaz výmer'!#REF!</f>
        <v>#REF!</v>
      </c>
      <c r="F35" s="160" t="e">
        <f>'Výkaz výmer'!#REF!</f>
        <v>#REF!</v>
      </c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</row>
    <row r="36" spans="1:26" x14ac:dyDescent="0.25">
      <c r="A36" s="1"/>
      <c r="B36" s="149"/>
      <c r="C36" s="149"/>
      <c r="D36" s="149"/>
      <c r="E36" s="148"/>
      <c r="F36" s="148"/>
    </row>
    <row r="37" spans="1:26" x14ac:dyDescent="0.25">
      <c r="A37" s="1"/>
      <c r="B37" s="149"/>
      <c r="C37" s="149"/>
      <c r="D37" s="149"/>
      <c r="E37" s="148"/>
      <c r="F37" s="148"/>
    </row>
    <row r="38" spans="1:26" x14ac:dyDescent="0.25">
      <c r="A38" s="1"/>
      <c r="B38" s="149"/>
      <c r="C38" s="149"/>
      <c r="D38" s="149"/>
      <c r="E38" s="148"/>
      <c r="F38" s="148"/>
    </row>
    <row r="39" spans="1:26" x14ac:dyDescent="0.25">
      <c r="A39" s="1"/>
      <c r="B39" s="149"/>
      <c r="C39" s="149"/>
      <c r="D39" s="149"/>
      <c r="E39" s="148"/>
      <c r="F39" s="148"/>
    </row>
    <row r="40" spans="1:26" x14ac:dyDescent="0.25">
      <c r="A40" s="1"/>
      <c r="B40" s="149"/>
      <c r="C40" s="149"/>
      <c r="D40" s="149"/>
      <c r="E40" s="148"/>
      <c r="F40" s="148"/>
    </row>
    <row r="41" spans="1:26" x14ac:dyDescent="0.25">
      <c r="A41" s="1"/>
      <c r="B41" s="149"/>
      <c r="C41" s="149"/>
      <c r="D41" s="149"/>
      <c r="E41" s="148"/>
      <c r="F41" s="148"/>
    </row>
    <row r="42" spans="1:26" x14ac:dyDescent="0.25">
      <c r="A42" s="1"/>
      <c r="B42" s="149"/>
      <c r="C42" s="149"/>
      <c r="D42" s="149"/>
      <c r="E42" s="148"/>
      <c r="F42" s="148"/>
    </row>
    <row r="43" spans="1:26" x14ac:dyDescent="0.25">
      <c r="A43" s="1"/>
      <c r="B43" s="149"/>
      <c r="C43" s="149"/>
      <c r="D43" s="149"/>
      <c r="E43" s="148"/>
      <c r="F43" s="148"/>
    </row>
    <row r="44" spans="1:26" x14ac:dyDescent="0.25">
      <c r="A44" s="1"/>
      <c r="B44" s="149"/>
      <c r="C44" s="149"/>
      <c r="D44" s="149"/>
      <c r="E44" s="148"/>
      <c r="F44" s="148"/>
    </row>
    <row r="45" spans="1:26" x14ac:dyDescent="0.25">
      <c r="A45" s="1"/>
      <c r="B45" s="149"/>
      <c r="C45" s="149"/>
      <c r="D45" s="149"/>
      <c r="E45" s="148"/>
      <c r="F45" s="148"/>
    </row>
    <row r="46" spans="1:26" x14ac:dyDescent="0.25">
      <c r="A46" s="1"/>
      <c r="B46" s="149"/>
      <c r="C46" s="149"/>
      <c r="D46" s="149"/>
      <c r="E46" s="148"/>
      <c r="F46" s="148"/>
    </row>
    <row r="47" spans="1:26" x14ac:dyDescent="0.25">
      <c r="A47" s="1"/>
      <c r="B47" s="149"/>
      <c r="C47" s="149"/>
      <c r="D47" s="149"/>
      <c r="E47" s="148"/>
      <c r="F47" s="148"/>
    </row>
    <row r="48" spans="1:26" x14ac:dyDescent="0.25">
      <c r="A48" s="1"/>
      <c r="B48" s="149"/>
      <c r="C48" s="149"/>
      <c r="D48" s="149"/>
      <c r="E48" s="148"/>
      <c r="F48" s="148"/>
    </row>
    <row r="49" spans="1:6" x14ac:dyDescent="0.25">
      <c r="A49" s="1"/>
      <c r="B49" s="149"/>
      <c r="C49" s="149"/>
      <c r="D49" s="149"/>
      <c r="E49" s="148"/>
      <c r="F49" s="148"/>
    </row>
    <row r="50" spans="1:6" x14ac:dyDescent="0.25">
      <c r="A50" s="1"/>
      <c r="B50" s="149"/>
      <c r="C50" s="149"/>
      <c r="D50" s="149"/>
      <c r="E50" s="148"/>
      <c r="F50" s="148"/>
    </row>
    <row r="51" spans="1:6" x14ac:dyDescent="0.25">
      <c r="A51" s="1"/>
      <c r="B51" s="149"/>
      <c r="C51" s="149"/>
      <c r="D51" s="149"/>
      <c r="E51" s="148"/>
      <c r="F51" s="148"/>
    </row>
    <row r="52" spans="1:6" x14ac:dyDescent="0.25">
      <c r="A52" s="1"/>
      <c r="B52" s="149"/>
      <c r="C52" s="149"/>
      <c r="D52" s="149"/>
      <c r="E52" s="148"/>
      <c r="F52" s="148"/>
    </row>
    <row r="53" spans="1:6" x14ac:dyDescent="0.25">
      <c r="A53" s="1"/>
      <c r="B53" s="149"/>
      <c r="C53" s="149"/>
      <c r="D53" s="149"/>
      <c r="E53" s="148"/>
      <c r="F53" s="148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1"/>
  <sheetViews>
    <sheetView tabSelected="1" workbookViewId="0">
      <selection activeCell="B2" sqref="B2"/>
    </sheetView>
  </sheetViews>
  <sheetFormatPr defaultRowHeight="15" x14ac:dyDescent="0.25"/>
  <cols>
    <col min="1" max="1" width="1.7109375" customWidth="1"/>
    <col min="2" max="2" width="3.7109375" customWidth="1"/>
    <col min="3" max="3" width="4.7109375" customWidth="1"/>
    <col min="4" max="4" width="10.7109375" customWidth="1"/>
    <col min="5" max="5" width="11.7109375" customWidth="1"/>
    <col min="6" max="6" width="10.7109375" customWidth="1"/>
    <col min="7" max="7" width="3.7109375" customWidth="1"/>
    <col min="8" max="8" width="19.7109375" customWidth="1"/>
    <col min="9" max="9" width="10.7109375" customWidth="1"/>
    <col min="10" max="10" width="12.5703125" customWidth="1"/>
  </cols>
  <sheetData>
    <row r="1" spans="2:10" ht="27.95" customHeight="1" thickBot="1" x14ac:dyDescent="0.3">
      <c r="B1" s="12"/>
      <c r="C1" s="12"/>
      <c r="D1" s="12"/>
      <c r="E1" s="12"/>
      <c r="F1" s="13" t="s">
        <v>88</v>
      </c>
      <c r="G1" s="12"/>
      <c r="H1" s="12"/>
      <c r="I1" s="12"/>
      <c r="J1" s="12"/>
    </row>
    <row r="2" spans="2:10" ht="18" customHeight="1" thickTop="1" x14ac:dyDescent="0.25">
      <c r="B2" s="36" t="s">
        <v>99</v>
      </c>
      <c r="C2" s="38"/>
      <c r="D2" s="39"/>
      <c r="E2" s="39"/>
      <c r="F2" s="39"/>
      <c r="G2" s="43"/>
      <c r="H2" s="16"/>
      <c r="I2" s="27"/>
      <c r="J2" s="31"/>
    </row>
    <row r="3" spans="2:10" ht="18" customHeight="1" x14ac:dyDescent="0.25">
      <c r="B3" s="40" t="s">
        <v>93</v>
      </c>
      <c r="C3" s="20"/>
      <c r="D3" s="17"/>
      <c r="E3" s="17"/>
      <c r="F3" s="17"/>
      <c r="G3" s="46"/>
      <c r="H3" s="17"/>
      <c r="I3" s="28"/>
      <c r="J3" s="32"/>
    </row>
    <row r="4" spans="2:10" ht="18" customHeight="1" x14ac:dyDescent="0.25">
      <c r="B4" s="23"/>
      <c r="C4" s="20"/>
      <c r="D4" s="17"/>
      <c r="E4" s="17"/>
      <c r="F4" s="17"/>
      <c r="G4" s="17"/>
      <c r="H4" s="17"/>
      <c r="I4" s="28"/>
      <c r="J4" s="32"/>
    </row>
    <row r="5" spans="2:10" ht="18" customHeight="1" thickBot="1" x14ac:dyDescent="0.3">
      <c r="B5" s="45" t="s">
        <v>100</v>
      </c>
      <c r="C5" s="20"/>
      <c r="D5" s="17"/>
      <c r="E5" s="17"/>
      <c r="F5" s="46" t="s">
        <v>18</v>
      </c>
      <c r="G5" s="17"/>
      <c r="H5" s="17"/>
      <c r="I5" s="44" t="s">
        <v>19</v>
      </c>
      <c r="J5" s="220" t="s">
        <v>324</v>
      </c>
    </row>
    <row r="6" spans="2:10" ht="18" customHeight="1" thickTop="1" x14ac:dyDescent="0.25">
      <c r="B6" s="56" t="s">
        <v>21</v>
      </c>
      <c r="C6" s="52"/>
      <c r="D6" s="53"/>
      <c r="E6" s="53"/>
      <c r="F6" s="53"/>
      <c r="G6" s="57" t="s">
        <v>22</v>
      </c>
      <c r="H6" s="53"/>
      <c r="I6" s="54"/>
      <c r="J6" s="55"/>
    </row>
    <row r="7" spans="2:10" ht="18" customHeight="1" x14ac:dyDescent="0.25">
      <c r="B7" s="48"/>
      <c r="C7" s="49"/>
      <c r="D7" s="18"/>
      <c r="E7" s="18"/>
      <c r="F7" s="18"/>
      <c r="G7" s="58" t="s">
        <v>23</v>
      </c>
      <c r="H7" s="18"/>
      <c r="I7" s="29"/>
      <c r="J7" s="50"/>
    </row>
    <row r="8" spans="2:10" ht="18" customHeight="1" x14ac:dyDescent="0.25">
      <c r="B8" s="45" t="s">
        <v>24</v>
      </c>
      <c r="C8" s="20"/>
      <c r="D8" s="17"/>
      <c r="E8" s="17"/>
      <c r="F8" s="17"/>
      <c r="G8" s="46" t="s">
        <v>22</v>
      </c>
      <c r="H8" s="17"/>
      <c r="I8" s="28"/>
      <c r="J8" s="32"/>
    </row>
    <row r="9" spans="2:10" ht="18" customHeight="1" x14ac:dyDescent="0.25">
      <c r="B9" s="23"/>
      <c r="C9" s="20"/>
      <c r="D9" s="17"/>
      <c r="E9" s="17"/>
      <c r="F9" s="17"/>
      <c r="G9" s="46" t="s">
        <v>23</v>
      </c>
      <c r="H9" s="17"/>
      <c r="I9" s="28"/>
      <c r="J9" s="32"/>
    </row>
    <row r="10" spans="2:10" ht="18" customHeight="1" x14ac:dyDescent="0.25">
      <c r="B10" s="45" t="s">
        <v>25</v>
      </c>
      <c r="C10" s="20"/>
      <c r="D10" s="17"/>
      <c r="E10" s="17"/>
      <c r="F10" s="17"/>
      <c r="G10" s="46" t="s">
        <v>22</v>
      </c>
      <c r="H10" s="17"/>
      <c r="I10" s="28"/>
      <c r="J10" s="32"/>
    </row>
    <row r="11" spans="2:10" ht="18" customHeight="1" thickBot="1" x14ac:dyDescent="0.3">
      <c r="B11" s="23"/>
      <c r="C11" s="20"/>
      <c r="D11" s="17"/>
      <c r="E11" s="17"/>
      <c r="F11" s="17"/>
      <c r="G11" s="46" t="s">
        <v>23</v>
      </c>
      <c r="H11" s="17"/>
      <c r="I11" s="28"/>
      <c r="J11" s="32"/>
    </row>
    <row r="12" spans="2:10" ht="18" customHeight="1" thickTop="1" x14ac:dyDescent="0.25">
      <c r="B12" s="51"/>
      <c r="C12" s="52"/>
      <c r="D12" s="53"/>
      <c r="E12" s="53"/>
      <c r="F12" s="53"/>
      <c r="G12" s="53"/>
      <c r="H12" s="53"/>
      <c r="I12" s="54"/>
      <c r="J12" s="55"/>
    </row>
    <row r="13" spans="2:10" ht="18" customHeight="1" x14ac:dyDescent="0.25">
      <c r="B13" s="48"/>
      <c r="C13" s="49"/>
      <c r="D13" s="18"/>
      <c r="E13" s="18"/>
      <c r="F13" s="18"/>
      <c r="G13" s="18"/>
      <c r="H13" s="18"/>
      <c r="I13" s="29"/>
      <c r="J13" s="50"/>
    </row>
    <row r="14" spans="2:10" ht="18" customHeight="1" thickBot="1" x14ac:dyDescent="0.3">
      <c r="B14" s="23"/>
      <c r="C14" s="20"/>
      <c r="D14" s="17"/>
      <c r="E14" s="17"/>
      <c r="F14" s="17"/>
      <c r="G14" s="17"/>
      <c r="H14" s="17"/>
      <c r="I14" s="28"/>
      <c r="J14" s="32"/>
    </row>
    <row r="15" spans="2:10" ht="18" customHeight="1" thickTop="1" x14ac:dyDescent="0.25">
      <c r="B15" s="91" t="s">
        <v>26</v>
      </c>
      <c r="C15" s="92" t="s">
        <v>6</v>
      </c>
      <c r="D15" s="92" t="s">
        <v>51</v>
      </c>
      <c r="E15" s="93" t="s">
        <v>52</v>
      </c>
      <c r="F15" s="105" t="s">
        <v>53</v>
      </c>
      <c r="G15" s="59" t="s">
        <v>31</v>
      </c>
      <c r="H15" s="62" t="s">
        <v>32</v>
      </c>
      <c r="I15" s="27"/>
      <c r="J15" s="55"/>
    </row>
    <row r="16" spans="2:10" ht="18" customHeight="1" x14ac:dyDescent="0.25">
      <c r="B16" s="94">
        <v>1</v>
      </c>
      <c r="C16" s="95" t="s">
        <v>27</v>
      </c>
      <c r="D16" s="221"/>
      <c r="E16" s="222"/>
      <c r="F16" s="223"/>
      <c r="G16" s="60">
        <v>6</v>
      </c>
      <c r="H16" s="115" t="s">
        <v>33</v>
      </c>
      <c r="I16" s="129"/>
      <c r="J16" s="224"/>
    </row>
    <row r="17" spans="2:10" ht="18" customHeight="1" x14ac:dyDescent="0.25">
      <c r="B17" s="67">
        <v>2</v>
      </c>
      <c r="C17" s="71" t="s">
        <v>28</v>
      </c>
      <c r="D17" s="225"/>
      <c r="E17" s="226"/>
      <c r="F17" s="227"/>
      <c r="G17" s="61">
        <v>7</v>
      </c>
      <c r="H17" s="116" t="s">
        <v>34</v>
      </c>
      <c r="I17" s="129"/>
      <c r="J17" s="228"/>
    </row>
    <row r="18" spans="2:10" ht="18" customHeight="1" x14ac:dyDescent="0.25">
      <c r="B18" s="68">
        <v>3</v>
      </c>
      <c r="C18" s="72" t="s">
        <v>29</v>
      </c>
      <c r="D18" s="229"/>
      <c r="E18" s="230"/>
      <c r="F18" s="231"/>
      <c r="G18" s="61">
        <v>8</v>
      </c>
      <c r="H18" s="116" t="s">
        <v>35</v>
      </c>
      <c r="I18" s="129"/>
      <c r="J18" s="228"/>
    </row>
    <row r="19" spans="2:10" ht="18" customHeight="1" x14ac:dyDescent="0.25">
      <c r="B19" s="68">
        <v>4</v>
      </c>
      <c r="C19" s="73"/>
      <c r="D19" s="229"/>
      <c r="E19" s="230"/>
      <c r="F19" s="231"/>
      <c r="G19" s="61">
        <v>9</v>
      </c>
      <c r="H19" s="125"/>
      <c r="I19" s="129"/>
      <c r="J19" s="232"/>
    </row>
    <row r="20" spans="2:10" ht="18" customHeight="1" thickBot="1" x14ac:dyDescent="0.3">
      <c r="B20" s="68">
        <v>5</v>
      </c>
      <c r="C20" s="74" t="s">
        <v>30</v>
      </c>
      <c r="D20" s="233"/>
      <c r="E20" s="234"/>
      <c r="F20" s="235"/>
      <c r="G20" s="61">
        <v>10</v>
      </c>
      <c r="H20" s="116" t="s">
        <v>30</v>
      </c>
      <c r="I20" s="131"/>
      <c r="J20" s="236"/>
    </row>
    <row r="21" spans="2:10" ht="18" customHeight="1" thickTop="1" x14ac:dyDescent="0.25">
      <c r="B21" s="65" t="s">
        <v>41</v>
      </c>
      <c r="C21" s="69" t="s">
        <v>7</v>
      </c>
      <c r="D21" s="237"/>
      <c r="E21" s="238"/>
      <c r="F21" s="239"/>
      <c r="G21" s="65" t="s">
        <v>47</v>
      </c>
      <c r="H21" s="62" t="s">
        <v>7</v>
      </c>
      <c r="I21" s="29"/>
      <c r="J21" s="240"/>
    </row>
    <row r="22" spans="2:10" ht="18" customHeight="1" x14ac:dyDescent="0.25">
      <c r="B22" s="60">
        <v>11</v>
      </c>
      <c r="C22" s="63" t="s">
        <v>42</v>
      </c>
      <c r="D22" s="241"/>
      <c r="E22" s="242"/>
      <c r="F22" s="227"/>
      <c r="G22" s="60">
        <v>16</v>
      </c>
      <c r="H22" s="115" t="s">
        <v>48</v>
      </c>
      <c r="I22" s="129"/>
      <c r="J22" s="224"/>
    </row>
    <row r="23" spans="2:10" ht="18" customHeight="1" x14ac:dyDescent="0.25">
      <c r="B23" s="61">
        <v>12</v>
      </c>
      <c r="C23" s="64" t="s">
        <v>43</v>
      </c>
      <c r="D23" s="243"/>
      <c r="E23" s="242"/>
      <c r="F23" s="231"/>
      <c r="G23" s="61">
        <v>17</v>
      </c>
      <c r="H23" s="116" t="s">
        <v>49</v>
      </c>
      <c r="I23" s="129"/>
      <c r="J23" s="228"/>
    </row>
    <row r="24" spans="2:10" ht="18" customHeight="1" x14ac:dyDescent="0.25">
      <c r="B24" s="61">
        <v>13</v>
      </c>
      <c r="C24" s="64" t="s">
        <v>44</v>
      </c>
      <c r="D24" s="243"/>
      <c r="E24" s="242"/>
      <c r="F24" s="231"/>
      <c r="G24" s="61">
        <v>18</v>
      </c>
      <c r="H24" s="116" t="s">
        <v>50</v>
      </c>
      <c r="I24" s="129"/>
      <c r="J24" s="228"/>
    </row>
    <row r="25" spans="2:10" ht="18" customHeight="1" x14ac:dyDescent="0.25">
      <c r="B25" s="61">
        <v>14</v>
      </c>
      <c r="C25" s="20"/>
      <c r="D25" s="243"/>
      <c r="E25" s="242"/>
      <c r="F25" s="244"/>
      <c r="G25" s="61">
        <v>19</v>
      </c>
      <c r="H25" s="125"/>
      <c r="I25" s="129"/>
      <c r="J25" s="228"/>
    </row>
    <row r="26" spans="2:10" ht="18" customHeight="1" thickBot="1" x14ac:dyDescent="0.3">
      <c r="B26" s="61">
        <v>15</v>
      </c>
      <c r="C26" s="64"/>
      <c r="D26" s="243"/>
      <c r="E26" s="243"/>
      <c r="F26" s="245"/>
      <c r="G26" s="61">
        <v>20</v>
      </c>
      <c r="H26" s="116" t="s">
        <v>30</v>
      </c>
      <c r="I26" s="131"/>
      <c r="J26" s="236"/>
    </row>
    <row r="27" spans="2:10" ht="18" customHeight="1" thickTop="1" x14ac:dyDescent="0.25">
      <c r="B27" s="101"/>
      <c r="C27" s="143" t="s">
        <v>56</v>
      </c>
      <c r="D27" s="136"/>
      <c r="E27" s="102"/>
      <c r="F27" s="30"/>
      <c r="G27" s="109" t="s">
        <v>36</v>
      </c>
      <c r="H27" s="104" t="s">
        <v>37</v>
      </c>
      <c r="I27" s="29"/>
      <c r="J27" s="246"/>
    </row>
    <row r="28" spans="2:10" ht="18" customHeight="1" x14ac:dyDescent="0.25">
      <c r="B28" s="26"/>
      <c r="C28" s="134"/>
      <c r="D28" s="137"/>
      <c r="E28" s="22"/>
      <c r="F28" s="11"/>
      <c r="G28" s="110">
        <v>21</v>
      </c>
      <c r="H28" s="114" t="s">
        <v>38</v>
      </c>
      <c r="I28" s="122"/>
      <c r="J28" s="247"/>
    </row>
    <row r="29" spans="2:10" ht="18" customHeight="1" x14ac:dyDescent="0.25">
      <c r="B29" s="83"/>
      <c r="C29" s="135"/>
      <c r="D29" s="138"/>
      <c r="E29" s="22"/>
      <c r="F29" s="11"/>
      <c r="G29" s="60">
        <v>22</v>
      </c>
      <c r="H29" s="115" t="s">
        <v>39</v>
      </c>
      <c r="I29" s="248"/>
      <c r="J29" s="249"/>
    </row>
    <row r="30" spans="2:10" ht="18" customHeight="1" x14ac:dyDescent="0.25">
      <c r="B30" s="23"/>
      <c r="C30" s="125"/>
      <c r="D30" s="129"/>
      <c r="E30" s="22"/>
      <c r="F30" s="11"/>
      <c r="G30" s="61">
        <v>23</v>
      </c>
      <c r="H30" s="116" t="s">
        <v>39</v>
      </c>
      <c r="I30" s="250"/>
      <c r="J30" s="251"/>
    </row>
    <row r="31" spans="2:10" ht="18" customHeight="1" x14ac:dyDescent="0.25">
      <c r="B31" s="24"/>
      <c r="C31" s="139"/>
      <c r="D31" s="140"/>
      <c r="E31" s="22"/>
      <c r="F31" s="11"/>
      <c r="G31" s="61">
        <v>24</v>
      </c>
      <c r="H31" s="116" t="s">
        <v>30</v>
      </c>
      <c r="I31" s="28"/>
      <c r="J31" s="252"/>
    </row>
    <row r="32" spans="2:10" ht="18" customHeight="1" thickBot="1" x14ac:dyDescent="0.3">
      <c r="B32" s="48"/>
      <c r="C32" s="117"/>
      <c r="D32" s="124"/>
      <c r="E32" s="84"/>
      <c r="F32" s="85"/>
      <c r="G32" s="175" t="s">
        <v>40</v>
      </c>
      <c r="H32" s="176"/>
      <c r="I32" s="177"/>
      <c r="J32" s="253"/>
    </row>
    <row r="33" spans="2:10" ht="18" customHeight="1" thickTop="1" x14ac:dyDescent="0.25">
      <c r="B33" s="101"/>
      <c r="C33" s="102"/>
      <c r="D33" s="141" t="s">
        <v>54</v>
      </c>
      <c r="E33" s="15"/>
      <c r="F33" s="15"/>
      <c r="G33" s="14"/>
      <c r="H33" s="141" t="s">
        <v>55</v>
      </c>
      <c r="I33" s="30"/>
      <c r="J33" s="34"/>
    </row>
    <row r="34" spans="2:10" ht="18" customHeight="1" x14ac:dyDescent="0.25">
      <c r="B34" s="25"/>
      <c r="C34" s="21"/>
      <c r="D34" s="14"/>
      <c r="E34" s="14"/>
      <c r="F34" s="14"/>
      <c r="G34" s="14"/>
      <c r="H34" s="14"/>
      <c r="I34" s="30"/>
      <c r="J34" s="34"/>
    </row>
    <row r="35" spans="2:10" ht="18" customHeight="1" x14ac:dyDescent="0.25">
      <c r="B35" s="26"/>
      <c r="C35" s="22"/>
      <c r="D35" s="3"/>
      <c r="E35" s="3"/>
      <c r="F35" s="3"/>
      <c r="G35" s="3"/>
      <c r="H35" s="3"/>
      <c r="I35" s="11"/>
      <c r="J35" s="35"/>
    </row>
    <row r="36" spans="2:10" ht="18" customHeight="1" x14ac:dyDescent="0.25">
      <c r="B36" s="26"/>
      <c r="C36" s="22"/>
      <c r="D36" s="3"/>
      <c r="E36" s="3"/>
      <c r="F36" s="3"/>
      <c r="G36" s="3"/>
      <c r="H36" s="3"/>
      <c r="I36" s="11"/>
      <c r="J36" s="35"/>
    </row>
    <row r="37" spans="2:10" ht="18" customHeight="1" x14ac:dyDescent="0.25">
      <c r="B37" s="26"/>
      <c r="C37" s="22"/>
      <c r="D37" s="3"/>
      <c r="E37" s="3"/>
      <c r="F37" s="3"/>
      <c r="G37" s="3"/>
      <c r="H37" s="3"/>
      <c r="I37" s="11"/>
      <c r="J37" s="35"/>
    </row>
    <row r="38" spans="2:10" ht="18" customHeight="1" x14ac:dyDescent="0.25">
      <c r="B38" s="26"/>
      <c r="C38" s="22"/>
      <c r="D38" s="3"/>
      <c r="E38" s="3"/>
      <c r="F38" s="3"/>
      <c r="G38" s="3"/>
      <c r="H38" s="3"/>
      <c r="I38" s="11"/>
      <c r="J38" s="35"/>
    </row>
    <row r="39" spans="2:10" ht="18" customHeight="1" x14ac:dyDescent="0.25">
      <c r="B39" s="26"/>
      <c r="C39" s="22"/>
      <c r="D39" s="3"/>
      <c r="E39" s="3"/>
      <c r="F39" s="3"/>
      <c r="G39" s="3"/>
      <c r="H39" s="3"/>
      <c r="I39" s="11"/>
      <c r="J39" s="35"/>
    </row>
    <row r="40" spans="2:10" ht="18" customHeight="1" thickBot="1" x14ac:dyDescent="0.3">
      <c r="B40" s="83"/>
      <c r="C40" s="84"/>
      <c r="D40" s="12"/>
      <c r="E40" s="12"/>
      <c r="F40" s="12"/>
      <c r="G40" s="12"/>
      <c r="H40" s="12"/>
      <c r="I40" s="85"/>
      <c r="J40" s="86"/>
    </row>
    <row r="41" spans="2:10" ht="18" customHeight="1" thickTop="1" x14ac:dyDescent="0.25"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2" sqref="A2"/>
    </sheetView>
  </sheetViews>
  <sheetFormatPr defaultRowHeight="15" x14ac:dyDescent="0.25"/>
  <cols>
    <col min="1" max="1" width="53.7109375" customWidth="1"/>
    <col min="2" max="3" width="15.7109375" customWidth="1"/>
    <col min="4" max="4" width="8.7109375" customWidth="1"/>
    <col min="5" max="6" width="9.7109375" customWidth="1"/>
    <col min="7" max="7" width="15.5703125" customWidth="1"/>
  </cols>
  <sheetData>
    <row r="1" spans="1:7" x14ac:dyDescent="0.25">
      <c r="A1" s="3"/>
      <c r="B1" s="3"/>
      <c r="C1" s="3"/>
      <c r="D1" s="3"/>
      <c r="E1" s="11"/>
      <c r="F1" s="117"/>
      <c r="G1" s="117"/>
    </row>
    <row r="2" spans="1:7" x14ac:dyDescent="0.25">
      <c r="A2" s="4" t="s">
        <v>94</v>
      </c>
      <c r="B2" s="3"/>
      <c r="C2" s="3"/>
      <c r="D2" s="3"/>
      <c r="E2" s="11"/>
      <c r="F2" s="254"/>
      <c r="G2" s="254"/>
    </row>
    <row r="3" spans="1:7" x14ac:dyDescent="0.25">
      <c r="A3" s="3"/>
      <c r="B3" s="3"/>
      <c r="C3" s="3"/>
      <c r="D3" s="3"/>
      <c r="E3" s="11"/>
      <c r="F3" s="255"/>
      <c r="G3" s="255"/>
    </row>
    <row r="4" spans="1:7" x14ac:dyDescent="0.25">
      <c r="A4" s="5" t="s">
        <v>99</v>
      </c>
      <c r="B4" s="3"/>
      <c r="C4" s="3"/>
      <c r="D4" s="3"/>
      <c r="E4" s="11"/>
      <c r="F4" s="256"/>
      <c r="G4" s="256"/>
    </row>
    <row r="5" spans="1:7" x14ac:dyDescent="0.25">
      <c r="A5" s="3"/>
      <c r="B5" s="3"/>
      <c r="C5" s="3"/>
      <c r="D5" s="3"/>
      <c r="E5" s="3"/>
      <c r="F5" s="14"/>
      <c r="G5" s="14"/>
    </row>
    <row r="6" spans="1:7" x14ac:dyDescent="0.25">
      <c r="A6" s="257" t="s">
        <v>5</v>
      </c>
      <c r="B6" s="257" t="s">
        <v>6</v>
      </c>
      <c r="C6" s="257" t="s">
        <v>7</v>
      </c>
      <c r="D6" s="257" t="s">
        <v>8</v>
      </c>
      <c r="E6" s="257" t="s">
        <v>9</v>
      </c>
      <c r="F6" s="257" t="s">
        <v>10</v>
      </c>
      <c r="G6" s="257" t="s">
        <v>11</v>
      </c>
    </row>
    <row r="7" spans="1:7" x14ac:dyDescent="0.25">
      <c r="A7" s="258" t="s">
        <v>95</v>
      </c>
      <c r="B7" s="259"/>
      <c r="C7" s="259"/>
      <c r="D7" s="259"/>
      <c r="E7" s="259"/>
      <c r="F7" s="259"/>
      <c r="G7" s="259"/>
    </row>
    <row r="8" spans="1:7" x14ac:dyDescent="0.25">
      <c r="A8" s="260" t="s">
        <v>96</v>
      </c>
      <c r="B8" s="259"/>
      <c r="C8" s="259"/>
      <c r="D8" s="259"/>
      <c r="E8" s="259"/>
      <c r="F8" s="259"/>
      <c r="G8" s="259"/>
    </row>
    <row r="9" spans="1:7" x14ac:dyDescent="0.25">
      <c r="A9" s="260" t="s">
        <v>97</v>
      </c>
      <c r="B9" s="259"/>
      <c r="C9" s="259"/>
      <c r="D9" s="259"/>
      <c r="E9" s="259"/>
      <c r="F9" s="259"/>
      <c r="G9" s="259"/>
    </row>
    <row r="10" spans="1:7" x14ac:dyDescent="0.25">
      <c r="A10" s="260" t="s">
        <v>206</v>
      </c>
      <c r="B10" s="259"/>
      <c r="C10" s="259"/>
      <c r="D10" s="259"/>
      <c r="E10" s="259"/>
      <c r="F10" s="259"/>
      <c r="G10" s="259"/>
    </row>
    <row r="11" spans="1:7" x14ac:dyDescent="0.25">
      <c r="A11" s="260" t="s">
        <v>98</v>
      </c>
      <c r="B11" s="259"/>
      <c r="C11" s="259"/>
      <c r="D11" s="259"/>
      <c r="E11" s="259"/>
      <c r="F11" s="259"/>
      <c r="G11" s="259"/>
    </row>
    <row r="12" spans="1:7" x14ac:dyDescent="0.25">
      <c r="A12" s="258" t="s">
        <v>261</v>
      </c>
      <c r="B12" s="259"/>
      <c r="C12" s="259"/>
      <c r="D12" s="259"/>
      <c r="E12" s="259"/>
      <c r="F12" s="259"/>
      <c r="G12" s="259"/>
    </row>
    <row r="13" spans="1:7" x14ac:dyDescent="0.25">
      <c r="A13" s="258" t="s">
        <v>33</v>
      </c>
      <c r="B13" s="259"/>
      <c r="C13" s="259"/>
      <c r="D13" s="259"/>
      <c r="E13" s="259"/>
      <c r="F13" s="259"/>
      <c r="G13" s="259"/>
    </row>
    <row r="14" spans="1:7" x14ac:dyDescent="0.25">
      <c r="A14" s="171" t="s">
        <v>85</v>
      </c>
      <c r="B14" s="261"/>
      <c r="C14" s="261"/>
      <c r="D14" s="261"/>
      <c r="E14" s="261"/>
      <c r="F14" s="261"/>
      <c r="G14" s="261"/>
    </row>
    <row r="15" spans="1:7" x14ac:dyDescent="0.25">
      <c r="A15" s="171" t="s">
        <v>86</v>
      </c>
      <c r="B15" s="261"/>
      <c r="C15" s="261"/>
      <c r="D15" s="261"/>
      <c r="E15" s="261"/>
      <c r="F15" s="261"/>
      <c r="G15" s="261"/>
    </row>
    <row r="16" spans="1:7" x14ac:dyDescent="0.25">
      <c r="A16" s="5" t="s">
        <v>86</v>
      </c>
      <c r="B16" s="262"/>
      <c r="C16" s="262"/>
      <c r="D16" s="262"/>
      <c r="E16" s="262"/>
      <c r="F16" s="262"/>
      <c r="G16" s="262"/>
    </row>
    <row r="17" spans="1:7" x14ac:dyDescent="0.25">
      <c r="A17" s="5" t="s">
        <v>87</v>
      </c>
      <c r="B17" s="262"/>
      <c r="C17" s="262"/>
      <c r="D17" s="262"/>
      <c r="E17" s="262"/>
      <c r="F17" s="262"/>
      <c r="G17" s="262"/>
    </row>
    <row r="18" spans="1:7" x14ac:dyDescent="0.25">
      <c r="A18" s="10"/>
      <c r="B18" s="263"/>
      <c r="C18" s="263"/>
      <c r="D18" s="263"/>
      <c r="E18" s="263"/>
      <c r="F18" s="263"/>
      <c r="G18" s="263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2"/>
  <sheetViews>
    <sheetView workbookViewId="0">
      <pane ySplit="6" topLeftCell="A7" activePane="bottomLeft" state="frozen"/>
      <selection pane="bottomLeft"/>
    </sheetView>
  </sheetViews>
  <sheetFormatPr defaultRowHeight="15" x14ac:dyDescent="0.25"/>
  <cols>
    <col min="1" max="1" width="4.7109375" customWidth="1"/>
    <col min="2" max="2" width="0" hidden="1" customWidth="1"/>
    <col min="3" max="3" width="55.7109375" customWidth="1"/>
    <col min="4" max="4" width="5.7109375" customWidth="1"/>
    <col min="5" max="5" width="9.7109375" customWidth="1"/>
    <col min="6" max="6" width="9.7109375" hidden="1" customWidth="1"/>
    <col min="7" max="8" width="10.7109375" customWidth="1"/>
    <col min="9" max="21" width="0" hidden="1" customWidth="1"/>
  </cols>
  <sheetData>
    <row r="1" spans="1:21" x14ac:dyDescent="0.25">
      <c r="A1" s="5" t="s">
        <v>21</v>
      </c>
      <c r="B1" s="3"/>
      <c r="C1" s="3"/>
      <c r="D1" s="5" t="s">
        <v>18</v>
      </c>
      <c r="E1" s="3"/>
      <c r="F1" s="3"/>
      <c r="G1" s="3"/>
      <c r="H1" s="3"/>
      <c r="I1" s="3"/>
      <c r="J1" s="3"/>
      <c r="K1" s="3"/>
      <c r="L1" s="3"/>
      <c r="M1" s="3"/>
      <c r="N1" s="3"/>
      <c r="R1">
        <v>30.126000000000001</v>
      </c>
    </row>
    <row r="2" spans="1:21" x14ac:dyDescent="0.25">
      <c r="A2" s="5" t="s">
        <v>25</v>
      </c>
      <c r="B2" s="3"/>
      <c r="C2" s="3"/>
      <c r="D2" s="5" t="s">
        <v>16</v>
      </c>
      <c r="E2" s="3"/>
      <c r="F2" s="3"/>
      <c r="G2" s="3"/>
      <c r="H2" s="3"/>
      <c r="I2" s="3"/>
      <c r="J2" s="3"/>
      <c r="K2" s="3"/>
      <c r="L2" s="3"/>
      <c r="M2" s="3"/>
      <c r="N2" s="3"/>
    </row>
    <row r="3" spans="1:21" x14ac:dyDescent="0.25">
      <c r="A3" s="5" t="s">
        <v>24</v>
      </c>
      <c r="B3" s="3"/>
      <c r="C3" s="3"/>
      <c r="D3" s="5" t="s">
        <v>323</v>
      </c>
      <c r="E3" s="3"/>
      <c r="F3" s="3"/>
      <c r="G3" s="3"/>
      <c r="H3" s="3"/>
      <c r="I3" s="3"/>
      <c r="J3" s="3"/>
      <c r="K3" s="3"/>
      <c r="L3" s="3"/>
      <c r="M3" s="3"/>
      <c r="N3" s="3"/>
    </row>
    <row r="4" spans="1:21" x14ac:dyDescent="0.25">
      <c r="A4" s="5" t="s">
        <v>99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21" x14ac:dyDescent="0.25">
      <c r="A5" s="13" t="s">
        <v>89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21" ht="15.75" x14ac:dyDescent="0.25">
      <c r="A6" s="162" t="s">
        <v>79</v>
      </c>
      <c r="B6" s="162" t="s">
        <v>80</v>
      </c>
      <c r="C6" s="162" t="s">
        <v>81</v>
      </c>
      <c r="D6" s="162" t="s">
        <v>82</v>
      </c>
      <c r="E6" s="162" t="s">
        <v>83</v>
      </c>
      <c r="F6" s="162" t="s">
        <v>51</v>
      </c>
      <c r="G6" s="162" t="s">
        <v>90</v>
      </c>
      <c r="H6" s="162" t="s">
        <v>84</v>
      </c>
      <c r="I6" s="162"/>
      <c r="J6" s="162"/>
      <c r="K6" s="162"/>
      <c r="L6" s="162"/>
      <c r="M6" s="162"/>
      <c r="N6" s="162"/>
      <c r="O6" s="161"/>
      <c r="P6" s="161"/>
      <c r="Q6" s="161"/>
      <c r="R6" s="161"/>
      <c r="S6" s="161"/>
      <c r="T6" s="161"/>
      <c r="U6" s="161"/>
    </row>
    <row r="7" spans="1:21" ht="24.95" customHeight="1" x14ac:dyDescent="0.25">
      <c r="A7" s="150"/>
      <c r="B7" s="150"/>
      <c r="C7" s="184" t="s">
        <v>92</v>
      </c>
      <c r="D7" s="182"/>
      <c r="E7" s="185"/>
      <c r="F7" s="151"/>
      <c r="G7" s="151"/>
      <c r="H7" s="151"/>
      <c r="I7" s="150"/>
      <c r="J7" s="150"/>
      <c r="K7" s="150"/>
      <c r="L7" s="150"/>
      <c r="M7" s="150"/>
      <c r="N7" s="150"/>
      <c r="O7" s="153"/>
      <c r="P7" s="153"/>
      <c r="Q7" s="153"/>
      <c r="R7" s="153"/>
      <c r="S7" s="153"/>
      <c r="T7" s="153"/>
      <c r="U7" s="153"/>
    </row>
    <row r="8" spans="1:21" ht="24.95" customHeight="1" x14ac:dyDescent="0.25">
      <c r="A8" s="156"/>
      <c r="B8" s="156"/>
      <c r="C8" s="209" t="s">
        <v>91</v>
      </c>
      <c r="D8" s="210"/>
      <c r="E8" s="211"/>
      <c r="F8" s="157"/>
      <c r="G8" s="157"/>
      <c r="H8" s="157"/>
      <c r="I8" s="156"/>
      <c r="J8" s="156"/>
      <c r="K8" s="156"/>
      <c r="L8" s="156"/>
      <c r="M8" s="156"/>
      <c r="N8" s="156"/>
      <c r="O8" s="153"/>
      <c r="P8" s="153"/>
      <c r="Q8" s="153"/>
      <c r="R8" s="153"/>
      <c r="S8" s="153"/>
      <c r="T8" s="153"/>
      <c r="U8" s="153"/>
    </row>
    <row r="9" spans="1:21" ht="24.95" customHeight="1" x14ac:dyDescent="0.25">
      <c r="A9" s="165">
        <v>1</v>
      </c>
      <c r="B9" s="163"/>
      <c r="C9" s="264" t="s">
        <v>101</v>
      </c>
      <c r="D9" s="265" t="s">
        <v>102</v>
      </c>
      <c r="E9" s="266">
        <v>0.19400000000000001</v>
      </c>
      <c r="F9" s="164"/>
      <c r="G9" s="164"/>
      <c r="H9" s="164"/>
      <c r="I9" s="163">
        <f t="shared" ref="I9:I21" si="0">ROUND(E9*(M9),10)</f>
        <v>0</v>
      </c>
      <c r="J9" s="1">
        <f t="shared" ref="J9:J21" si="1">ROUND(E9*(N9),10)</f>
        <v>0</v>
      </c>
      <c r="K9" s="1"/>
      <c r="L9" s="1">
        <f t="shared" ref="L9:L21" si="2">ROUND(E9*(F9+G9),10)</f>
        <v>0</v>
      </c>
      <c r="M9" s="1">
        <v>0</v>
      </c>
      <c r="N9" s="1"/>
      <c r="S9">
        <v>0</v>
      </c>
      <c r="U9">
        <v>0</v>
      </c>
    </row>
    <row r="10" spans="1:21" ht="24.95" customHeight="1" x14ac:dyDescent="0.25">
      <c r="A10" s="165">
        <v>2</v>
      </c>
      <c r="B10" s="163"/>
      <c r="C10" s="264" t="s">
        <v>103</v>
      </c>
      <c r="D10" s="265" t="s">
        <v>104</v>
      </c>
      <c r="E10" s="266">
        <v>1.6519999999999999</v>
      </c>
      <c r="F10" s="164"/>
      <c r="G10" s="164"/>
      <c r="H10" s="164"/>
      <c r="I10" s="163">
        <f t="shared" si="0"/>
        <v>0</v>
      </c>
      <c r="J10" s="1">
        <f t="shared" si="1"/>
        <v>0</v>
      </c>
      <c r="K10" s="1"/>
      <c r="L10" s="1">
        <f t="shared" si="2"/>
        <v>0</v>
      </c>
      <c r="M10" s="1">
        <v>0</v>
      </c>
      <c r="N10" s="1"/>
      <c r="S10">
        <v>0</v>
      </c>
      <c r="U10">
        <v>0</v>
      </c>
    </row>
    <row r="11" spans="1:21" ht="24.95" customHeight="1" x14ac:dyDescent="0.25">
      <c r="A11" s="165">
        <v>3</v>
      </c>
      <c r="B11" s="163"/>
      <c r="C11" s="264" t="s">
        <v>105</v>
      </c>
      <c r="D11" s="265" t="s">
        <v>106</v>
      </c>
      <c r="E11" s="266">
        <v>10</v>
      </c>
      <c r="F11" s="164"/>
      <c r="G11" s="164"/>
      <c r="H11" s="164"/>
      <c r="I11" s="163">
        <f t="shared" si="0"/>
        <v>0</v>
      </c>
      <c r="J11" s="1">
        <f t="shared" si="1"/>
        <v>0</v>
      </c>
      <c r="K11" s="1"/>
      <c r="L11" s="1">
        <f t="shared" si="2"/>
        <v>0</v>
      </c>
      <c r="M11" s="1">
        <v>0</v>
      </c>
      <c r="N11" s="1"/>
      <c r="S11">
        <v>0</v>
      </c>
      <c r="U11">
        <v>0</v>
      </c>
    </row>
    <row r="12" spans="1:21" ht="24.95" customHeight="1" x14ac:dyDescent="0.25">
      <c r="A12" s="165">
        <v>4</v>
      </c>
      <c r="B12" s="163"/>
      <c r="C12" s="264" t="s">
        <v>107</v>
      </c>
      <c r="D12" s="265" t="s">
        <v>106</v>
      </c>
      <c r="E12" s="266">
        <v>1</v>
      </c>
      <c r="F12" s="164"/>
      <c r="G12" s="164"/>
      <c r="H12" s="164"/>
      <c r="I12" s="163">
        <f t="shared" si="0"/>
        <v>0</v>
      </c>
      <c r="J12" s="1">
        <f t="shared" si="1"/>
        <v>0</v>
      </c>
      <c r="K12" s="1"/>
      <c r="L12" s="1">
        <f t="shared" si="2"/>
        <v>0</v>
      </c>
      <c r="M12" s="1">
        <v>0</v>
      </c>
      <c r="N12" s="1"/>
      <c r="S12">
        <v>0</v>
      </c>
      <c r="U12">
        <v>0</v>
      </c>
    </row>
    <row r="13" spans="1:21" ht="24.95" customHeight="1" x14ac:dyDescent="0.25">
      <c r="A13" s="165">
        <v>5</v>
      </c>
      <c r="B13" s="163"/>
      <c r="C13" s="264" t="s">
        <v>108</v>
      </c>
      <c r="D13" s="265" t="s">
        <v>106</v>
      </c>
      <c r="E13" s="266">
        <v>1</v>
      </c>
      <c r="F13" s="164"/>
      <c r="G13" s="164"/>
      <c r="H13" s="164"/>
      <c r="I13" s="163">
        <f t="shared" si="0"/>
        <v>0</v>
      </c>
      <c r="J13" s="1">
        <f t="shared" si="1"/>
        <v>0</v>
      </c>
      <c r="K13" s="1"/>
      <c r="L13" s="1">
        <f t="shared" si="2"/>
        <v>0</v>
      </c>
      <c r="M13" s="1">
        <v>0</v>
      </c>
      <c r="N13" s="1"/>
      <c r="S13">
        <v>0</v>
      </c>
      <c r="U13">
        <v>0</v>
      </c>
    </row>
    <row r="14" spans="1:21" ht="24.95" customHeight="1" x14ac:dyDescent="0.25">
      <c r="A14" s="165">
        <v>6</v>
      </c>
      <c r="B14" s="163"/>
      <c r="C14" s="264" t="s">
        <v>109</v>
      </c>
      <c r="D14" s="265" t="s">
        <v>104</v>
      </c>
      <c r="E14" s="266">
        <v>6.3E-2</v>
      </c>
      <c r="F14" s="164"/>
      <c r="G14" s="164"/>
      <c r="H14" s="164"/>
      <c r="I14" s="163">
        <f t="shared" si="0"/>
        <v>0</v>
      </c>
      <c r="J14" s="1">
        <f t="shared" si="1"/>
        <v>0</v>
      </c>
      <c r="K14" s="1"/>
      <c r="L14" s="1">
        <f t="shared" si="2"/>
        <v>0</v>
      </c>
      <c r="M14" s="1">
        <v>0</v>
      </c>
      <c r="N14" s="1"/>
      <c r="S14">
        <v>0</v>
      </c>
      <c r="U14">
        <v>0</v>
      </c>
    </row>
    <row r="15" spans="1:21" ht="24.95" customHeight="1" x14ac:dyDescent="0.25">
      <c r="A15" s="165">
        <v>7</v>
      </c>
      <c r="B15" s="163"/>
      <c r="C15" s="264" t="s">
        <v>110</v>
      </c>
      <c r="D15" s="265" t="s">
        <v>104</v>
      </c>
      <c r="E15" s="266">
        <v>1.544</v>
      </c>
      <c r="F15" s="164"/>
      <c r="G15" s="164"/>
      <c r="H15" s="164"/>
      <c r="I15" s="163">
        <f t="shared" si="0"/>
        <v>0</v>
      </c>
      <c r="J15" s="1">
        <f t="shared" si="1"/>
        <v>0</v>
      </c>
      <c r="K15" s="1"/>
      <c r="L15" s="1">
        <f t="shared" si="2"/>
        <v>0</v>
      </c>
      <c r="M15" s="1">
        <v>0</v>
      </c>
      <c r="N15" s="1"/>
      <c r="S15">
        <v>0</v>
      </c>
      <c r="U15">
        <v>0</v>
      </c>
    </row>
    <row r="16" spans="1:21" ht="24.95" customHeight="1" x14ac:dyDescent="0.25">
      <c r="A16" s="165">
        <v>8</v>
      </c>
      <c r="B16" s="163"/>
      <c r="C16" s="264" t="s">
        <v>111</v>
      </c>
      <c r="D16" s="265" t="s">
        <v>106</v>
      </c>
      <c r="E16" s="266">
        <v>2</v>
      </c>
      <c r="F16" s="164"/>
      <c r="G16" s="164"/>
      <c r="H16" s="164"/>
      <c r="I16" s="163">
        <f t="shared" si="0"/>
        <v>0</v>
      </c>
      <c r="J16" s="1">
        <f t="shared" si="1"/>
        <v>0</v>
      </c>
      <c r="K16" s="1"/>
      <c r="L16" s="1">
        <f t="shared" si="2"/>
        <v>0</v>
      </c>
      <c r="M16" s="1">
        <v>0</v>
      </c>
      <c r="N16" s="1"/>
      <c r="S16">
        <v>0</v>
      </c>
      <c r="U16">
        <v>0</v>
      </c>
    </row>
    <row r="17" spans="1:21" ht="24.95" customHeight="1" x14ac:dyDescent="0.25">
      <c r="A17" s="165">
        <v>9</v>
      </c>
      <c r="B17" s="163"/>
      <c r="C17" s="264" t="s">
        <v>112</v>
      </c>
      <c r="D17" s="265" t="s">
        <v>102</v>
      </c>
      <c r="E17" s="266">
        <v>3.9449999999999998</v>
      </c>
      <c r="F17" s="164"/>
      <c r="G17" s="164"/>
      <c r="H17" s="164"/>
      <c r="I17" s="163">
        <f t="shared" si="0"/>
        <v>0</v>
      </c>
      <c r="J17" s="1">
        <f t="shared" si="1"/>
        <v>0</v>
      </c>
      <c r="K17" s="1"/>
      <c r="L17" s="1">
        <f t="shared" si="2"/>
        <v>0</v>
      </c>
      <c r="M17" s="1">
        <v>0</v>
      </c>
      <c r="N17" s="1"/>
      <c r="S17">
        <v>0</v>
      </c>
      <c r="U17">
        <v>0</v>
      </c>
    </row>
    <row r="18" spans="1:21" ht="24.95" customHeight="1" x14ac:dyDescent="0.25">
      <c r="A18" s="165">
        <v>10</v>
      </c>
      <c r="B18" s="163"/>
      <c r="C18" s="264" t="s">
        <v>113</v>
      </c>
      <c r="D18" s="265" t="s">
        <v>102</v>
      </c>
      <c r="E18" s="266">
        <v>78.900000000000006</v>
      </c>
      <c r="F18" s="164"/>
      <c r="G18" s="164"/>
      <c r="H18" s="164"/>
      <c r="I18" s="163">
        <f t="shared" si="0"/>
        <v>0</v>
      </c>
      <c r="J18" s="1">
        <f t="shared" si="1"/>
        <v>0</v>
      </c>
      <c r="K18" s="1"/>
      <c r="L18" s="1">
        <f t="shared" si="2"/>
        <v>0</v>
      </c>
      <c r="M18" s="1">
        <v>0</v>
      </c>
      <c r="N18" s="1"/>
      <c r="S18">
        <v>0</v>
      </c>
      <c r="U18">
        <v>0</v>
      </c>
    </row>
    <row r="19" spans="1:21" ht="24.95" customHeight="1" x14ac:dyDescent="0.25">
      <c r="A19" s="165">
        <v>11</v>
      </c>
      <c r="B19" s="163"/>
      <c r="C19" s="264" t="s">
        <v>114</v>
      </c>
      <c r="D19" s="265" t="s">
        <v>102</v>
      </c>
      <c r="E19" s="266">
        <v>688.87699999999995</v>
      </c>
      <c r="F19" s="164"/>
      <c r="G19" s="164"/>
      <c r="H19" s="164"/>
      <c r="I19" s="163">
        <f t="shared" si="0"/>
        <v>0</v>
      </c>
      <c r="J19" s="1">
        <f t="shared" si="1"/>
        <v>0</v>
      </c>
      <c r="K19" s="1"/>
      <c r="L19" s="1">
        <f t="shared" si="2"/>
        <v>0</v>
      </c>
      <c r="M19" s="1">
        <v>0</v>
      </c>
      <c r="N19" s="1"/>
      <c r="S19">
        <v>0</v>
      </c>
      <c r="U19">
        <v>0</v>
      </c>
    </row>
    <row r="20" spans="1:21" ht="24.95" customHeight="1" x14ac:dyDescent="0.25">
      <c r="A20" s="165">
        <v>12</v>
      </c>
      <c r="B20" s="163"/>
      <c r="C20" s="264" t="s">
        <v>115</v>
      </c>
      <c r="D20" s="265" t="s">
        <v>102</v>
      </c>
      <c r="E20" s="266">
        <v>3.9449999999999998</v>
      </c>
      <c r="F20" s="164"/>
      <c r="G20" s="164"/>
      <c r="H20" s="164"/>
      <c r="I20" s="163">
        <f t="shared" si="0"/>
        <v>0</v>
      </c>
      <c r="J20" s="1">
        <f t="shared" si="1"/>
        <v>0</v>
      </c>
      <c r="K20" s="1"/>
      <c r="L20" s="1">
        <f t="shared" si="2"/>
        <v>0</v>
      </c>
      <c r="M20" s="1">
        <v>0</v>
      </c>
      <c r="N20" s="1"/>
      <c r="S20">
        <v>0</v>
      </c>
      <c r="U20">
        <v>0</v>
      </c>
    </row>
    <row r="21" spans="1:21" ht="24.95" customHeight="1" x14ac:dyDescent="0.25">
      <c r="A21" s="165">
        <v>13</v>
      </c>
      <c r="B21" s="163"/>
      <c r="C21" s="264" t="s">
        <v>116</v>
      </c>
      <c r="D21" s="265" t="s">
        <v>102</v>
      </c>
      <c r="E21" s="266">
        <v>4.1340000000000003</v>
      </c>
      <c r="F21" s="164"/>
      <c r="G21" s="164"/>
      <c r="H21" s="164"/>
      <c r="I21" s="163">
        <f t="shared" si="0"/>
        <v>0</v>
      </c>
      <c r="J21" s="1">
        <f t="shared" si="1"/>
        <v>0</v>
      </c>
      <c r="K21" s="1"/>
      <c r="L21" s="1">
        <f t="shared" si="2"/>
        <v>0</v>
      </c>
      <c r="M21" s="1">
        <v>0</v>
      </c>
      <c r="N21" s="1"/>
      <c r="S21">
        <v>0</v>
      </c>
      <c r="U21">
        <v>0</v>
      </c>
    </row>
    <row r="22" spans="1:21" ht="24.95" customHeight="1" x14ac:dyDescent="0.25">
      <c r="A22" s="165">
        <v>14</v>
      </c>
      <c r="B22" s="156"/>
      <c r="C22" s="264" t="s">
        <v>117</v>
      </c>
      <c r="D22" s="265" t="s">
        <v>118</v>
      </c>
      <c r="E22" s="266">
        <v>20</v>
      </c>
      <c r="F22" s="159"/>
      <c r="G22" s="159"/>
      <c r="H22" s="159"/>
      <c r="I22" s="156"/>
      <c r="J22" s="156"/>
      <c r="K22" s="156" t="e">
        <f>ROUND((SUM(#REF!))/1,10)</f>
        <v>#REF!</v>
      </c>
      <c r="L22" s="156" t="e">
        <f>ROUND((SUM(#REF!))/1,10)</f>
        <v>#REF!</v>
      </c>
      <c r="M22" s="156"/>
      <c r="N22" s="156"/>
      <c r="O22" s="153"/>
      <c r="P22" s="153"/>
      <c r="Q22" s="153"/>
      <c r="R22" s="153"/>
      <c r="S22" s="153"/>
      <c r="T22" s="153"/>
      <c r="U22" s="153"/>
    </row>
    <row r="23" spans="1:21" ht="24.95" customHeight="1" x14ac:dyDescent="0.25">
      <c r="A23" s="165">
        <v>15</v>
      </c>
      <c r="B23" s="1"/>
      <c r="C23" s="264" t="s">
        <v>119</v>
      </c>
      <c r="D23" s="265" t="s">
        <v>120</v>
      </c>
      <c r="E23" s="266">
        <v>16</v>
      </c>
      <c r="F23" s="149"/>
      <c r="G23" s="149"/>
      <c r="H23" s="149"/>
      <c r="I23" s="1"/>
      <c r="J23" s="1"/>
      <c r="K23" s="1"/>
      <c r="L23" s="1"/>
      <c r="M23" s="1"/>
      <c r="N23" s="1"/>
    </row>
    <row r="24" spans="1:21" ht="24.95" customHeight="1" x14ac:dyDescent="0.25">
      <c r="A24" s="165">
        <v>16</v>
      </c>
      <c r="B24" s="163"/>
      <c r="C24" s="264" t="s">
        <v>121</v>
      </c>
      <c r="D24" s="265" t="s">
        <v>120</v>
      </c>
      <c r="E24" s="266">
        <v>16</v>
      </c>
      <c r="F24" s="164"/>
      <c r="G24" s="164"/>
      <c r="H24" s="164"/>
      <c r="I24" s="163">
        <f>ROUND(E24*(M24),10)</f>
        <v>0</v>
      </c>
      <c r="J24" s="1">
        <f>ROUND(E24*(N24),10)</f>
        <v>0</v>
      </c>
      <c r="K24" s="1"/>
      <c r="L24" s="1">
        <f>ROUND(E24*(F24+G24),10)</f>
        <v>0</v>
      </c>
      <c r="M24" s="1">
        <v>0</v>
      </c>
      <c r="N24" s="1"/>
      <c r="S24">
        <v>0</v>
      </c>
      <c r="U24">
        <v>0</v>
      </c>
    </row>
    <row r="25" spans="1:21" ht="24.95" customHeight="1" x14ac:dyDescent="0.25">
      <c r="A25" s="165">
        <v>17</v>
      </c>
      <c r="B25" s="156"/>
      <c r="C25" s="264" t="s">
        <v>122</v>
      </c>
      <c r="D25" s="265" t="s">
        <v>102</v>
      </c>
      <c r="E25" s="266">
        <v>6.0000000000000001E-3</v>
      </c>
      <c r="F25" s="159"/>
      <c r="G25" s="159"/>
      <c r="H25" s="159"/>
      <c r="I25" s="156"/>
      <c r="J25" s="156"/>
      <c r="K25" s="156">
        <f>ROUND((SUM(K24:K24))/1,10)</f>
        <v>0</v>
      </c>
      <c r="L25" s="156">
        <f>ROUND((SUM(L24:L24))/1,10)</f>
        <v>0</v>
      </c>
      <c r="M25" s="156"/>
      <c r="N25" s="156"/>
      <c r="O25" s="153"/>
      <c r="P25" s="153"/>
      <c r="Q25" s="153"/>
      <c r="R25" s="153"/>
      <c r="S25" s="153"/>
      <c r="T25" s="153"/>
      <c r="U25" s="153"/>
    </row>
    <row r="26" spans="1:21" ht="24.95" customHeight="1" x14ac:dyDescent="0.25">
      <c r="A26" s="165">
        <v>18</v>
      </c>
      <c r="B26" s="1"/>
      <c r="C26" s="264" t="s">
        <v>123</v>
      </c>
      <c r="D26" s="265" t="s">
        <v>102</v>
      </c>
      <c r="E26" s="266">
        <v>6.0000000000000001E-3</v>
      </c>
      <c r="F26" s="149"/>
      <c r="G26" s="149"/>
      <c r="H26" s="149"/>
      <c r="I26" s="1"/>
      <c r="J26" s="1"/>
      <c r="K26" s="1"/>
      <c r="L26" s="1"/>
      <c r="M26" s="1"/>
      <c r="N26" s="1"/>
    </row>
    <row r="27" spans="1:21" ht="24.95" customHeight="1" x14ac:dyDescent="0.25">
      <c r="A27" s="165">
        <v>19</v>
      </c>
      <c r="B27" s="156"/>
      <c r="C27" s="264" t="s">
        <v>124</v>
      </c>
      <c r="D27" s="265" t="s">
        <v>125</v>
      </c>
      <c r="E27" s="266">
        <v>1</v>
      </c>
      <c r="F27" s="159"/>
      <c r="G27" s="159"/>
      <c r="H27" s="159"/>
      <c r="I27" s="156"/>
      <c r="J27" s="156"/>
      <c r="K27" s="156" t="e">
        <f>ROUND((SUM(#REF!))/1,10)</f>
        <v>#REF!</v>
      </c>
      <c r="L27" s="156" t="e">
        <f>ROUND((SUM(#REF!))/1,10)</f>
        <v>#REF!</v>
      </c>
      <c r="M27" s="156"/>
      <c r="N27" s="156"/>
      <c r="O27" s="153"/>
      <c r="P27" s="153"/>
      <c r="Q27" s="153"/>
      <c r="R27" s="153"/>
      <c r="S27" s="153"/>
      <c r="T27" s="153"/>
      <c r="U27" s="153"/>
    </row>
    <row r="28" spans="1:21" ht="24.95" customHeight="1" x14ac:dyDescent="0.25">
      <c r="A28" s="165">
        <v>20</v>
      </c>
      <c r="B28" s="1"/>
      <c r="C28" s="264" t="s">
        <v>126</v>
      </c>
      <c r="D28" s="265" t="s">
        <v>102</v>
      </c>
      <c r="E28" s="266">
        <v>1E-3</v>
      </c>
      <c r="F28" s="149"/>
      <c r="G28" s="149"/>
      <c r="H28" s="149"/>
      <c r="I28" s="1"/>
      <c r="J28" s="1"/>
      <c r="K28" s="1"/>
      <c r="L28" s="1"/>
      <c r="M28" s="1"/>
      <c r="N28" s="1"/>
    </row>
    <row r="29" spans="1:21" ht="24.95" customHeight="1" x14ac:dyDescent="0.25">
      <c r="A29" s="165"/>
      <c r="B29" s="156"/>
      <c r="C29" s="209" t="s">
        <v>127</v>
      </c>
      <c r="D29" s="196"/>
      <c r="E29" s="212"/>
      <c r="F29" s="157"/>
      <c r="G29" s="157"/>
      <c r="H29" s="157"/>
      <c r="I29" s="156"/>
      <c r="J29" s="156"/>
      <c r="K29" s="156"/>
      <c r="L29" s="156"/>
      <c r="M29" s="156"/>
      <c r="N29" s="156"/>
      <c r="O29" s="153"/>
      <c r="P29" s="153"/>
      <c r="Q29" s="153"/>
      <c r="R29" s="153"/>
      <c r="S29" s="153"/>
      <c r="T29" s="153"/>
      <c r="U29" s="153"/>
    </row>
    <row r="30" spans="1:21" ht="24.95" customHeight="1" x14ac:dyDescent="0.25">
      <c r="A30" s="165">
        <v>21</v>
      </c>
      <c r="B30" s="156"/>
      <c r="C30" s="267" t="s">
        <v>128</v>
      </c>
      <c r="D30" s="267" t="s">
        <v>129</v>
      </c>
      <c r="E30" s="268">
        <v>64</v>
      </c>
      <c r="F30" s="159"/>
      <c r="G30" s="159"/>
      <c r="H30" s="159"/>
      <c r="I30" s="156"/>
      <c r="J30" s="156"/>
      <c r="K30" s="156">
        <f>ROUND((SUM(K29:K29))/1,10)</f>
        <v>0</v>
      </c>
      <c r="L30" s="156">
        <f>ROUND((SUM(L29:L29))/1,10)</f>
        <v>0</v>
      </c>
      <c r="M30" s="156"/>
      <c r="N30" s="156"/>
      <c r="O30" s="153"/>
      <c r="P30" s="153"/>
      <c r="Q30" s="153"/>
      <c r="R30" s="153"/>
      <c r="S30" s="153"/>
      <c r="T30" s="153"/>
      <c r="U30" s="153"/>
    </row>
    <row r="31" spans="1:21" ht="24.95" customHeight="1" x14ac:dyDescent="0.25">
      <c r="A31" s="165">
        <v>22</v>
      </c>
      <c r="B31" s="1"/>
      <c r="C31" s="267" t="s">
        <v>130</v>
      </c>
      <c r="D31" s="267" t="s">
        <v>131</v>
      </c>
      <c r="E31" s="268">
        <v>8</v>
      </c>
      <c r="F31" s="149"/>
      <c r="G31" s="149"/>
      <c r="H31" s="149"/>
      <c r="I31" s="1"/>
      <c r="J31" s="1"/>
      <c r="K31" s="1"/>
      <c r="L31" s="1"/>
      <c r="M31" s="1"/>
      <c r="N31" s="1"/>
    </row>
    <row r="32" spans="1:21" ht="24.95" customHeight="1" x14ac:dyDescent="0.25">
      <c r="A32" s="165">
        <v>23</v>
      </c>
      <c r="B32" s="156"/>
      <c r="C32" s="267" t="s">
        <v>132</v>
      </c>
      <c r="D32" s="267" t="s">
        <v>118</v>
      </c>
      <c r="E32" s="268">
        <v>6</v>
      </c>
      <c r="F32" s="159"/>
      <c r="G32" s="159"/>
      <c r="H32" s="159"/>
      <c r="I32" s="167"/>
      <c r="J32" s="156"/>
      <c r="K32" s="157" t="e">
        <f>ROUND((SUM(K7:K31))/2,10)</f>
        <v>#REF!</v>
      </c>
      <c r="L32" s="157" t="e">
        <f>ROUND((SUM(L7:L31))/2,10)</f>
        <v>#REF!</v>
      </c>
      <c r="M32" s="156"/>
      <c r="N32" s="156"/>
    </row>
    <row r="33" spans="1:21" ht="24.95" customHeight="1" x14ac:dyDescent="0.25">
      <c r="A33" s="165">
        <v>24</v>
      </c>
      <c r="B33" s="1"/>
      <c r="C33" s="267" t="s">
        <v>133</v>
      </c>
      <c r="D33" s="267" t="s">
        <v>118</v>
      </c>
      <c r="E33" s="268">
        <v>4</v>
      </c>
      <c r="F33" s="149"/>
      <c r="G33" s="149"/>
      <c r="H33" s="149"/>
      <c r="I33" s="1"/>
      <c r="J33" s="1"/>
      <c r="K33" s="1"/>
      <c r="L33" s="1"/>
      <c r="M33" s="1"/>
      <c r="N33" s="1"/>
    </row>
    <row r="34" spans="1:21" ht="24.95" customHeight="1" x14ac:dyDescent="0.25">
      <c r="A34" s="165">
        <v>25</v>
      </c>
      <c r="B34" s="156"/>
      <c r="C34" s="267" t="s">
        <v>134</v>
      </c>
      <c r="D34" s="267" t="s">
        <v>118</v>
      </c>
      <c r="E34" s="268">
        <v>18</v>
      </c>
      <c r="F34" s="157"/>
      <c r="G34" s="157"/>
      <c r="H34" s="157"/>
      <c r="I34" s="156"/>
      <c r="J34" s="156"/>
      <c r="K34" s="156"/>
      <c r="L34" s="156"/>
      <c r="M34" s="156"/>
      <c r="N34" s="156"/>
      <c r="O34" s="153"/>
      <c r="P34" s="153"/>
      <c r="Q34" s="153"/>
      <c r="R34" s="153"/>
      <c r="S34" s="153"/>
      <c r="T34" s="153"/>
      <c r="U34" s="153"/>
    </row>
    <row r="35" spans="1:21" ht="24.95" customHeight="1" x14ac:dyDescent="0.25">
      <c r="A35" s="165">
        <v>26</v>
      </c>
      <c r="B35" s="163"/>
      <c r="C35" s="267" t="s">
        <v>135</v>
      </c>
      <c r="D35" s="267" t="s">
        <v>104</v>
      </c>
      <c r="E35" s="268">
        <v>440</v>
      </c>
      <c r="F35" s="164"/>
      <c r="G35" s="164"/>
      <c r="H35" s="164"/>
      <c r="I35" s="163">
        <f t="shared" ref="I35:I52" si="3">ROUND(E35*(M35),10)</f>
        <v>0</v>
      </c>
      <c r="J35" s="1">
        <f t="shared" ref="J35:J52" si="4">ROUND(E35*(N35),10)</f>
        <v>0</v>
      </c>
      <c r="K35" s="1"/>
      <c r="L35" s="1">
        <f t="shared" ref="L35:L52" si="5">ROUND(E35*(F35+G35),10)</f>
        <v>0</v>
      </c>
      <c r="M35" s="1">
        <v>0</v>
      </c>
      <c r="N35" s="1"/>
      <c r="S35">
        <v>0</v>
      </c>
      <c r="U35">
        <v>0</v>
      </c>
    </row>
    <row r="36" spans="1:21" ht="24.95" customHeight="1" x14ac:dyDescent="0.25">
      <c r="A36" s="165">
        <v>27</v>
      </c>
      <c r="B36" s="163"/>
      <c r="C36" s="267" t="s">
        <v>136</v>
      </c>
      <c r="D36" s="267" t="s">
        <v>125</v>
      </c>
      <c r="E36" s="268">
        <v>5</v>
      </c>
      <c r="F36" s="164"/>
      <c r="G36" s="164"/>
      <c r="H36" s="164"/>
      <c r="I36" s="163">
        <f t="shared" si="3"/>
        <v>0</v>
      </c>
      <c r="J36" s="1">
        <f t="shared" si="4"/>
        <v>0</v>
      </c>
      <c r="K36" s="1"/>
      <c r="L36" s="1">
        <f t="shared" si="5"/>
        <v>0</v>
      </c>
      <c r="M36" s="1">
        <v>0</v>
      </c>
      <c r="N36" s="1"/>
      <c r="S36">
        <v>0</v>
      </c>
      <c r="U36">
        <v>0</v>
      </c>
    </row>
    <row r="37" spans="1:21" ht="24.95" customHeight="1" x14ac:dyDescent="0.25">
      <c r="A37" s="165">
        <v>28</v>
      </c>
      <c r="B37" s="163"/>
      <c r="C37" s="267" t="s">
        <v>137</v>
      </c>
      <c r="D37" s="267" t="s">
        <v>104</v>
      </c>
      <c r="E37" s="268">
        <v>97.25</v>
      </c>
      <c r="F37" s="164"/>
      <c r="G37" s="164"/>
      <c r="H37" s="164"/>
      <c r="I37" s="163">
        <f t="shared" si="3"/>
        <v>0</v>
      </c>
      <c r="J37" s="1">
        <f t="shared" si="4"/>
        <v>0</v>
      </c>
      <c r="K37" s="1"/>
      <c r="L37" s="1">
        <f t="shared" si="5"/>
        <v>0</v>
      </c>
      <c r="M37" s="1">
        <v>0</v>
      </c>
      <c r="N37" s="1"/>
      <c r="S37">
        <v>0</v>
      </c>
      <c r="U37">
        <v>0</v>
      </c>
    </row>
    <row r="38" spans="1:21" ht="24.95" customHeight="1" x14ac:dyDescent="0.25">
      <c r="A38" s="165">
        <v>29</v>
      </c>
      <c r="B38" s="163"/>
      <c r="C38" s="267" t="s">
        <v>138</v>
      </c>
      <c r="D38" s="267" t="s">
        <v>104</v>
      </c>
      <c r="E38" s="268">
        <v>97.25</v>
      </c>
      <c r="F38" s="164"/>
      <c r="G38" s="164"/>
      <c r="H38" s="164"/>
      <c r="I38" s="163">
        <f t="shared" si="3"/>
        <v>0</v>
      </c>
      <c r="J38" s="1">
        <f t="shared" si="4"/>
        <v>0</v>
      </c>
      <c r="K38" s="1"/>
      <c r="L38" s="1">
        <f t="shared" si="5"/>
        <v>0</v>
      </c>
      <c r="M38" s="1">
        <v>0</v>
      </c>
      <c r="N38" s="1"/>
      <c r="S38">
        <v>0</v>
      </c>
      <c r="U38">
        <v>0</v>
      </c>
    </row>
    <row r="39" spans="1:21" ht="24.95" customHeight="1" x14ac:dyDescent="0.25">
      <c r="A39" s="165">
        <v>30</v>
      </c>
      <c r="B39" s="163"/>
      <c r="C39" s="267" t="s">
        <v>139</v>
      </c>
      <c r="D39" s="267" t="s">
        <v>104</v>
      </c>
      <c r="E39" s="268">
        <v>440</v>
      </c>
      <c r="F39" s="164"/>
      <c r="G39" s="164"/>
      <c r="H39" s="164"/>
      <c r="I39" s="163">
        <f t="shared" si="3"/>
        <v>0</v>
      </c>
      <c r="J39" s="1">
        <f t="shared" si="4"/>
        <v>0</v>
      </c>
      <c r="K39" s="1"/>
      <c r="L39" s="1">
        <f t="shared" si="5"/>
        <v>0</v>
      </c>
      <c r="M39" s="1">
        <v>0</v>
      </c>
      <c r="N39" s="1"/>
      <c r="S39">
        <v>0</v>
      </c>
      <c r="U39">
        <v>0</v>
      </c>
    </row>
    <row r="40" spans="1:21" ht="24.95" customHeight="1" x14ac:dyDescent="0.25">
      <c r="A40" s="165">
        <v>31</v>
      </c>
      <c r="B40" s="163"/>
      <c r="C40" s="267" t="s">
        <v>140</v>
      </c>
      <c r="D40" s="267" t="s">
        <v>104</v>
      </c>
      <c r="E40" s="268">
        <v>1025.05</v>
      </c>
      <c r="F40" s="164"/>
      <c r="G40" s="164"/>
      <c r="H40" s="164"/>
      <c r="I40" s="163">
        <f t="shared" si="3"/>
        <v>0</v>
      </c>
      <c r="J40" s="1">
        <f t="shared" si="4"/>
        <v>0</v>
      </c>
      <c r="K40" s="1"/>
      <c r="L40" s="1">
        <f t="shared" si="5"/>
        <v>0</v>
      </c>
      <c r="M40" s="1">
        <v>0</v>
      </c>
      <c r="N40" s="1"/>
      <c r="S40">
        <v>0</v>
      </c>
      <c r="U40">
        <v>0</v>
      </c>
    </row>
    <row r="41" spans="1:21" ht="24.95" customHeight="1" x14ac:dyDescent="0.25">
      <c r="A41" s="165">
        <v>32</v>
      </c>
      <c r="B41" s="163"/>
      <c r="C41" s="267" t="s">
        <v>141</v>
      </c>
      <c r="D41" s="267" t="s">
        <v>104</v>
      </c>
      <c r="E41" s="268">
        <v>1025.05</v>
      </c>
      <c r="F41" s="164"/>
      <c r="G41" s="164"/>
      <c r="H41" s="164"/>
      <c r="I41" s="163">
        <f t="shared" si="3"/>
        <v>0</v>
      </c>
      <c r="J41" s="1">
        <f t="shared" si="4"/>
        <v>0</v>
      </c>
      <c r="K41" s="1"/>
      <c r="L41" s="1">
        <f t="shared" si="5"/>
        <v>0</v>
      </c>
      <c r="M41" s="1">
        <v>0</v>
      </c>
      <c r="N41" s="1"/>
      <c r="S41">
        <v>0</v>
      </c>
      <c r="U41">
        <v>0</v>
      </c>
    </row>
    <row r="42" spans="1:21" ht="24.95" customHeight="1" x14ac:dyDescent="0.25">
      <c r="A42" s="165">
        <v>33</v>
      </c>
      <c r="B42" s="163"/>
      <c r="C42" s="267" t="s">
        <v>142</v>
      </c>
      <c r="D42" s="267" t="s">
        <v>120</v>
      </c>
      <c r="E42" s="268">
        <v>1608.29</v>
      </c>
      <c r="F42" s="164"/>
      <c r="G42" s="164"/>
      <c r="H42" s="164"/>
      <c r="I42" s="163">
        <f t="shared" si="3"/>
        <v>0</v>
      </c>
      <c r="J42" s="1">
        <f t="shared" si="4"/>
        <v>0</v>
      </c>
      <c r="K42" s="1"/>
      <c r="L42" s="1">
        <f t="shared" si="5"/>
        <v>0</v>
      </c>
      <c r="M42" s="1">
        <v>0</v>
      </c>
      <c r="N42" s="1"/>
      <c r="S42">
        <v>0</v>
      </c>
      <c r="U42">
        <v>0</v>
      </c>
    </row>
    <row r="43" spans="1:21" ht="24.95" customHeight="1" x14ac:dyDescent="0.25">
      <c r="A43" s="165">
        <v>34</v>
      </c>
      <c r="B43" s="163"/>
      <c r="C43" s="267" t="s">
        <v>143</v>
      </c>
      <c r="D43" s="267" t="s">
        <v>120</v>
      </c>
      <c r="E43" s="268">
        <v>36.75</v>
      </c>
      <c r="F43" s="164"/>
      <c r="G43" s="164"/>
      <c r="H43" s="164"/>
      <c r="I43" s="163">
        <f t="shared" si="3"/>
        <v>0</v>
      </c>
      <c r="J43" s="1">
        <f t="shared" si="4"/>
        <v>0</v>
      </c>
      <c r="K43" s="1"/>
      <c r="L43" s="1">
        <f t="shared" si="5"/>
        <v>0</v>
      </c>
      <c r="M43" s="1">
        <v>0</v>
      </c>
      <c r="N43" s="1"/>
      <c r="S43">
        <v>0</v>
      </c>
      <c r="U43">
        <v>0</v>
      </c>
    </row>
    <row r="44" spans="1:21" ht="24.95" customHeight="1" x14ac:dyDescent="0.25">
      <c r="A44" s="165">
        <v>35</v>
      </c>
      <c r="B44" s="163"/>
      <c r="C44" s="267" t="s">
        <v>144</v>
      </c>
      <c r="D44" s="267" t="s">
        <v>120</v>
      </c>
      <c r="E44" s="268">
        <v>1608.29</v>
      </c>
      <c r="F44" s="164"/>
      <c r="G44" s="164"/>
      <c r="H44" s="164"/>
      <c r="I44" s="163">
        <f t="shared" si="3"/>
        <v>0</v>
      </c>
      <c r="J44" s="1">
        <f t="shared" si="4"/>
        <v>0</v>
      </c>
      <c r="K44" s="1"/>
      <c r="L44" s="1">
        <f t="shared" si="5"/>
        <v>0</v>
      </c>
      <c r="M44" s="1">
        <v>0</v>
      </c>
      <c r="N44" s="1"/>
      <c r="S44">
        <v>0</v>
      </c>
      <c r="U44">
        <v>0</v>
      </c>
    </row>
    <row r="45" spans="1:21" ht="24.95" customHeight="1" x14ac:dyDescent="0.25">
      <c r="A45" s="165">
        <v>36</v>
      </c>
      <c r="B45" s="163"/>
      <c r="C45" s="267" t="s">
        <v>145</v>
      </c>
      <c r="D45" s="267" t="s">
        <v>120</v>
      </c>
      <c r="E45" s="268">
        <v>36.75</v>
      </c>
      <c r="F45" s="164"/>
      <c r="G45" s="164"/>
      <c r="H45" s="164"/>
      <c r="I45" s="163">
        <f t="shared" si="3"/>
        <v>0</v>
      </c>
      <c r="J45" s="1">
        <f t="shared" si="4"/>
        <v>0</v>
      </c>
      <c r="K45" s="1"/>
      <c r="L45" s="1">
        <f t="shared" si="5"/>
        <v>0</v>
      </c>
      <c r="M45" s="1">
        <v>0</v>
      </c>
      <c r="N45" s="1"/>
      <c r="S45">
        <v>0</v>
      </c>
      <c r="U45">
        <v>0</v>
      </c>
    </row>
    <row r="46" spans="1:21" ht="24.95" customHeight="1" x14ac:dyDescent="0.25">
      <c r="A46" s="165">
        <v>37</v>
      </c>
      <c r="B46" s="163"/>
      <c r="C46" s="267" t="s">
        <v>146</v>
      </c>
      <c r="D46" s="267" t="s">
        <v>104</v>
      </c>
      <c r="E46" s="268">
        <v>1562.3</v>
      </c>
      <c r="F46" s="164"/>
      <c r="G46" s="164"/>
      <c r="H46" s="164"/>
      <c r="I46" s="163">
        <f t="shared" si="3"/>
        <v>0</v>
      </c>
      <c r="J46" s="1">
        <f t="shared" si="4"/>
        <v>0</v>
      </c>
      <c r="K46" s="1"/>
      <c r="L46" s="1">
        <f t="shared" si="5"/>
        <v>0</v>
      </c>
      <c r="M46" s="1">
        <v>0</v>
      </c>
      <c r="N46" s="1"/>
      <c r="S46">
        <v>0</v>
      </c>
      <c r="U46">
        <v>0</v>
      </c>
    </row>
    <row r="47" spans="1:21" ht="24.95" customHeight="1" x14ac:dyDescent="0.25">
      <c r="A47" s="165">
        <v>38</v>
      </c>
      <c r="B47" s="163"/>
      <c r="C47" s="267" t="s">
        <v>147</v>
      </c>
      <c r="D47" s="267" t="s">
        <v>104</v>
      </c>
      <c r="E47" s="268">
        <v>612.47</v>
      </c>
      <c r="F47" s="164"/>
      <c r="G47" s="164"/>
      <c r="H47" s="164"/>
      <c r="I47" s="163">
        <f t="shared" si="3"/>
        <v>0</v>
      </c>
      <c r="J47" s="1">
        <f t="shared" si="4"/>
        <v>0</v>
      </c>
      <c r="K47" s="1"/>
      <c r="L47" s="1">
        <f t="shared" si="5"/>
        <v>0</v>
      </c>
      <c r="M47" s="1">
        <v>0</v>
      </c>
      <c r="N47" s="1"/>
      <c r="S47">
        <v>0</v>
      </c>
      <c r="U47">
        <v>0</v>
      </c>
    </row>
    <row r="48" spans="1:21" ht="24.95" customHeight="1" x14ac:dyDescent="0.25">
      <c r="A48" s="165">
        <v>39</v>
      </c>
      <c r="B48" s="163"/>
      <c r="C48" s="267" t="s">
        <v>148</v>
      </c>
      <c r="D48" s="267" t="s">
        <v>104</v>
      </c>
      <c r="E48" s="268">
        <v>949.83</v>
      </c>
      <c r="F48" s="164"/>
      <c r="G48" s="164"/>
      <c r="H48" s="164"/>
      <c r="I48" s="163">
        <f t="shared" si="3"/>
        <v>0</v>
      </c>
      <c r="J48" s="1">
        <f t="shared" si="4"/>
        <v>0</v>
      </c>
      <c r="K48" s="1"/>
      <c r="L48" s="1">
        <f t="shared" si="5"/>
        <v>0</v>
      </c>
      <c r="M48" s="1">
        <v>0</v>
      </c>
      <c r="N48" s="1"/>
      <c r="S48">
        <v>0</v>
      </c>
      <c r="U48">
        <v>0</v>
      </c>
    </row>
    <row r="49" spans="1:21" ht="24.95" customHeight="1" x14ac:dyDescent="0.25">
      <c r="A49" s="165">
        <v>40</v>
      </c>
      <c r="B49" s="163"/>
      <c r="C49" s="267" t="s">
        <v>149</v>
      </c>
      <c r="D49" s="267" t="s">
        <v>104</v>
      </c>
      <c r="E49" s="268">
        <v>612.47</v>
      </c>
      <c r="F49" s="164"/>
      <c r="G49" s="164"/>
      <c r="H49" s="164"/>
      <c r="I49" s="163">
        <f t="shared" si="3"/>
        <v>0</v>
      </c>
      <c r="J49" s="1">
        <f t="shared" si="4"/>
        <v>0</v>
      </c>
      <c r="K49" s="1"/>
      <c r="L49" s="1">
        <f t="shared" si="5"/>
        <v>0</v>
      </c>
      <c r="M49" s="1">
        <v>0</v>
      </c>
      <c r="N49" s="1"/>
      <c r="S49">
        <v>0</v>
      </c>
      <c r="U49">
        <v>0</v>
      </c>
    </row>
    <row r="50" spans="1:21" ht="24.95" customHeight="1" x14ac:dyDescent="0.25">
      <c r="A50" s="165">
        <v>41</v>
      </c>
      <c r="B50" s="163"/>
      <c r="C50" s="267" t="s">
        <v>150</v>
      </c>
      <c r="D50" s="267" t="s">
        <v>104</v>
      </c>
      <c r="E50" s="268">
        <v>949.83</v>
      </c>
      <c r="F50" s="164"/>
      <c r="G50" s="164"/>
      <c r="H50" s="164"/>
      <c r="I50" s="163">
        <f t="shared" si="3"/>
        <v>0</v>
      </c>
      <c r="J50" s="1">
        <f t="shared" si="4"/>
        <v>0</v>
      </c>
      <c r="K50" s="1"/>
      <c r="L50" s="1">
        <f t="shared" si="5"/>
        <v>0</v>
      </c>
      <c r="M50" s="1">
        <v>0</v>
      </c>
      <c r="N50" s="1"/>
      <c r="S50">
        <v>0</v>
      </c>
      <c r="U50">
        <v>0</v>
      </c>
    </row>
    <row r="51" spans="1:21" ht="24.95" customHeight="1" x14ac:dyDescent="0.25">
      <c r="A51" s="165">
        <v>42</v>
      </c>
      <c r="B51" s="163"/>
      <c r="C51" s="267" t="s">
        <v>151</v>
      </c>
      <c r="D51" s="267" t="s">
        <v>104</v>
      </c>
      <c r="E51" s="268">
        <v>612.47</v>
      </c>
      <c r="F51" s="164"/>
      <c r="G51" s="164"/>
      <c r="H51" s="164"/>
      <c r="I51" s="163">
        <f t="shared" si="3"/>
        <v>0</v>
      </c>
      <c r="J51" s="1">
        <f t="shared" si="4"/>
        <v>0</v>
      </c>
      <c r="K51" s="1"/>
      <c r="L51" s="1">
        <f t="shared" si="5"/>
        <v>0</v>
      </c>
      <c r="M51" s="1">
        <v>0</v>
      </c>
      <c r="N51" s="1"/>
      <c r="S51">
        <v>0</v>
      </c>
      <c r="U51">
        <v>0</v>
      </c>
    </row>
    <row r="52" spans="1:21" ht="24.95" customHeight="1" x14ac:dyDescent="0.25">
      <c r="A52" s="165">
        <v>43</v>
      </c>
      <c r="B52" s="163"/>
      <c r="C52" s="267" t="s">
        <v>152</v>
      </c>
      <c r="D52" s="267" t="s">
        <v>102</v>
      </c>
      <c r="E52" s="268">
        <v>1102.4459999999999</v>
      </c>
      <c r="F52" s="164"/>
      <c r="G52" s="164"/>
      <c r="H52" s="164"/>
      <c r="I52" s="163">
        <f t="shared" si="3"/>
        <v>0</v>
      </c>
      <c r="J52" s="1">
        <f t="shared" si="4"/>
        <v>0</v>
      </c>
      <c r="K52" s="1"/>
      <c r="L52" s="1">
        <f t="shared" si="5"/>
        <v>0</v>
      </c>
      <c r="M52" s="1">
        <v>0</v>
      </c>
      <c r="N52" s="1"/>
      <c r="S52">
        <v>0</v>
      </c>
      <c r="U52">
        <v>0</v>
      </c>
    </row>
    <row r="53" spans="1:21" ht="24.95" customHeight="1" x14ac:dyDescent="0.25">
      <c r="A53" s="165">
        <v>44</v>
      </c>
      <c r="B53" s="156"/>
      <c r="C53" s="267" t="s">
        <v>153</v>
      </c>
      <c r="D53" s="267" t="s">
        <v>104</v>
      </c>
      <c r="E53" s="268">
        <v>949.83</v>
      </c>
      <c r="F53" s="159"/>
      <c r="G53" s="159"/>
      <c r="H53" s="159"/>
      <c r="I53" s="156"/>
      <c r="J53" s="156"/>
      <c r="K53" s="156">
        <f>ROUND((SUM(K35:K52))/1,10)</f>
        <v>0</v>
      </c>
      <c r="L53" s="156">
        <f>ROUND((SUM(L35:L52))/1,10)</f>
        <v>0</v>
      </c>
      <c r="M53" s="156"/>
      <c r="N53" s="156"/>
      <c r="O53" s="153"/>
      <c r="P53" s="153"/>
      <c r="Q53" s="153"/>
      <c r="R53" s="153"/>
      <c r="S53" s="153"/>
      <c r="T53" s="153"/>
      <c r="U53" s="153"/>
    </row>
    <row r="54" spans="1:21" ht="24.95" customHeight="1" x14ac:dyDescent="0.25">
      <c r="A54" s="165">
        <v>45</v>
      </c>
      <c r="B54" s="1"/>
      <c r="C54" s="267" t="s">
        <v>154</v>
      </c>
      <c r="D54" s="267" t="s">
        <v>104</v>
      </c>
      <c r="E54" s="268">
        <v>362.11</v>
      </c>
      <c r="F54" s="149"/>
      <c r="G54" s="149"/>
      <c r="H54" s="149"/>
      <c r="I54" s="1"/>
      <c r="J54" s="1"/>
      <c r="K54" s="1"/>
      <c r="L54" s="1"/>
      <c r="M54" s="1"/>
      <c r="N54" s="1"/>
    </row>
    <row r="55" spans="1:21" ht="24.95" customHeight="1" x14ac:dyDescent="0.25">
      <c r="A55" s="165">
        <v>46</v>
      </c>
      <c r="B55" s="156"/>
      <c r="C55" s="267" t="s">
        <v>155</v>
      </c>
      <c r="D55" s="267" t="s">
        <v>120</v>
      </c>
      <c r="E55" s="268">
        <v>812.82</v>
      </c>
      <c r="F55" s="157"/>
      <c r="G55" s="157"/>
      <c r="H55" s="157"/>
      <c r="I55" s="156"/>
      <c r="J55" s="156"/>
      <c r="K55" s="156"/>
      <c r="L55" s="156"/>
      <c r="M55" s="156"/>
      <c r="N55" s="156"/>
      <c r="O55" s="153"/>
      <c r="P55" s="153"/>
      <c r="Q55" s="153"/>
      <c r="R55" s="153"/>
      <c r="S55" s="153"/>
      <c r="T55" s="153"/>
      <c r="U55" s="153"/>
    </row>
    <row r="56" spans="1:21" ht="24.95" customHeight="1" x14ac:dyDescent="0.25">
      <c r="A56" s="165">
        <v>47</v>
      </c>
      <c r="B56" s="163"/>
      <c r="C56" s="267" t="s">
        <v>156</v>
      </c>
      <c r="D56" s="267" t="s">
        <v>118</v>
      </c>
      <c r="E56" s="268">
        <v>30</v>
      </c>
      <c r="F56" s="164"/>
      <c r="G56" s="164"/>
      <c r="H56" s="164"/>
      <c r="I56" s="163">
        <f t="shared" ref="I56:I65" si="6">ROUND(E56*(M56),10)</f>
        <v>0</v>
      </c>
      <c r="J56" s="1">
        <f t="shared" ref="J56:J65" si="7">ROUND(E56*(N56),10)</f>
        <v>0</v>
      </c>
      <c r="K56" s="1"/>
      <c r="L56" s="1">
        <f t="shared" ref="L56:L65" si="8">ROUND(E56*(F56+G56),10)</f>
        <v>0</v>
      </c>
      <c r="M56" s="1">
        <v>0</v>
      </c>
      <c r="N56" s="1"/>
      <c r="S56">
        <v>0</v>
      </c>
      <c r="U56">
        <v>0</v>
      </c>
    </row>
    <row r="57" spans="1:21" ht="24.95" customHeight="1" x14ac:dyDescent="0.25">
      <c r="A57" s="165">
        <v>48</v>
      </c>
      <c r="B57" s="163"/>
      <c r="C57" s="267" t="s">
        <v>157</v>
      </c>
      <c r="D57" s="267" t="s">
        <v>118</v>
      </c>
      <c r="E57" s="268">
        <v>30</v>
      </c>
      <c r="F57" s="164"/>
      <c r="G57" s="164"/>
      <c r="H57" s="164"/>
      <c r="I57" s="163">
        <f t="shared" si="6"/>
        <v>0</v>
      </c>
      <c r="J57" s="1">
        <f t="shared" si="7"/>
        <v>0</v>
      </c>
      <c r="K57" s="1"/>
      <c r="L57" s="1">
        <f t="shared" si="8"/>
        <v>0</v>
      </c>
      <c r="M57" s="1">
        <v>0</v>
      </c>
      <c r="N57" s="1"/>
      <c r="S57">
        <v>0</v>
      </c>
      <c r="U57">
        <v>0</v>
      </c>
    </row>
    <row r="58" spans="1:21" ht="24.95" customHeight="1" x14ac:dyDescent="0.25">
      <c r="A58" s="165">
        <v>49</v>
      </c>
      <c r="B58" s="163"/>
      <c r="C58" s="267" t="s">
        <v>158</v>
      </c>
      <c r="D58" s="267" t="s">
        <v>125</v>
      </c>
      <c r="E58" s="268">
        <v>1</v>
      </c>
      <c r="F58" s="164"/>
      <c r="G58" s="164"/>
      <c r="H58" s="164"/>
      <c r="I58" s="163">
        <f t="shared" si="6"/>
        <v>0</v>
      </c>
      <c r="J58" s="1">
        <f t="shared" si="7"/>
        <v>0</v>
      </c>
      <c r="K58" s="1"/>
      <c r="L58" s="1">
        <f t="shared" si="8"/>
        <v>0</v>
      </c>
      <c r="M58" s="1">
        <v>0</v>
      </c>
      <c r="N58" s="1"/>
      <c r="S58">
        <v>0</v>
      </c>
      <c r="U58">
        <v>0</v>
      </c>
    </row>
    <row r="59" spans="1:21" ht="24.95" customHeight="1" x14ac:dyDescent="0.25">
      <c r="A59" s="165">
        <v>50</v>
      </c>
      <c r="B59" s="163"/>
      <c r="C59" s="267" t="s">
        <v>159</v>
      </c>
      <c r="D59" s="267" t="s">
        <v>104</v>
      </c>
      <c r="E59" s="268">
        <v>443.77</v>
      </c>
      <c r="F59" s="164"/>
      <c r="G59" s="164"/>
      <c r="H59" s="164"/>
      <c r="I59" s="163">
        <f t="shared" si="6"/>
        <v>0</v>
      </c>
      <c r="J59" s="1">
        <f t="shared" si="7"/>
        <v>0</v>
      </c>
      <c r="K59" s="1"/>
      <c r="L59" s="1">
        <f t="shared" si="8"/>
        <v>0</v>
      </c>
      <c r="M59" s="1">
        <v>0</v>
      </c>
      <c r="N59" s="1"/>
      <c r="S59">
        <v>0</v>
      </c>
      <c r="U59">
        <v>0</v>
      </c>
    </row>
    <row r="60" spans="1:21" ht="24.95" customHeight="1" x14ac:dyDescent="0.25">
      <c r="A60" s="165">
        <v>51</v>
      </c>
      <c r="B60" s="163"/>
      <c r="C60" s="267" t="s">
        <v>160</v>
      </c>
      <c r="D60" s="267" t="s">
        <v>120</v>
      </c>
      <c r="E60" s="268">
        <v>84.6</v>
      </c>
      <c r="F60" s="164"/>
      <c r="G60" s="164"/>
      <c r="H60" s="164"/>
      <c r="I60" s="163">
        <f t="shared" si="6"/>
        <v>0</v>
      </c>
      <c r="J60" s="1">
        <f t="shared" si="7"/>
        <v>0</v>
      </c>
      <c r="K60" s="1"/>
      <c r="L60" s="1">
        <f t="shared" si="8"/>
        <v>0</v>
      </c>
      <c r="M60" s="1">
        <v>0</v>
      </c>
      <c r="N60" s="1"/>
      <c r="S60">
        <v>0</v>
      </c>
      <c r="U60">
        <v>0</v>
      </c>
    </row>
    <row r="61" spans="1:21" ht="24.95" customHeight="1" x14ac:dyDescent="0.25">
      <c r="A61" s="165">
        <v>52</v>
      </c>
      <c r="B61" s="163"/>
      <c r="C61" s="267" t="s">
        <v>161</v>
      </c>
      <c r="D61" s="267" t="s">
        <v>102</v>
      </c>
      <c r="E61" s="268">
        <v>841.84510169999999</v>
      </c>
      <c r="F61" s="164"/>
      <c r="G61" s="164"/>
      <c r="H61" s="164"/>
      <c r="I61" s="163">
        <f t="shared" si="6"/>
        <v>0</v>
      </c>
      <c r="J61" s="1">
        <f t="shared" si="7"/>
        <v>0</v>
      </c>
      <c r="K61" s="1"/>
      <c r="L61" s="1">
        <f t="shared" si="8"/>
        <v>0</v>
      </c>
      <c r="M61" s="1">
        <v>0</v>
      </c>
      <c r="N61" s="1"/>
      <c r="S61">
        <v>0</v>
      </c>
      <c r="U61">
        <v>0</v>
      </c>
    </row>
    <row r="62" spans="1:21" ht="24.95" customHeight="1" x14ac:dyDescent="0.25">
      <c r="A62" s="165">
        <v>53</v>
      </c>
      <c r="B62" s="163"/>
      <c r="C62" s="267" t="s">
        <v>162</v>
      </c>
      <c r="D62" s="267" t="s">
        <v>102</v>
      </c>
      <c r="E62" s="268">
        <v>2.1000000000000001E-2</v>
      </c>
      <c r="F62" s="164"/>
      <c r="G62" s="164"/>
      <c r="H62" s="164"/>
      <c r="I62" s="163">
        <f t="shared" si="6"/>
        <v>0</v>
      </c>
      <c r="J62" s="1">
        <f t="shared" si="7"/>
        <v>0</v>
      </c>
      <c r="K62" s="1"/>
      <c r="L62" s="1">
        <f t="shared" si="8"/>
        <v>0</v>
      </c>
      <c r="M62" s="1">
        <v>0</v>
      </c>
      <c r="N62" s="1"/>
      <c r="S62">
        <v>0</v>
      </c>
      <c r="U62">
        <v>0</v>
      </c>
    </row>
    <row r="63" spans="1:21" ht="24.95" customHeight="1" x14ac:dyDescent="0.25">
      <c r="A63" s="165">
        <v>54</v>
      </c>
      <c r="B63" s="163"/>
      <c r="C63" s="267" t="s">
        <v>163</v>
      </c>
      <c r="D63" s="267" t="s">
        <v>102</v>
      </c>
      <c r="E63" s="268">
        <v>9.1709999999999994</v>
      </c>
      <c r="F63" s="164"/>
      <c r="G63" s="164"/>
      <c r="H63" s="164"/>
      <c r="I63" s="163">
        <f t="shared" si="6"/>
        <v>0</v>
      </c>
      <c r="J63" s="1">
        <f t="shared" si="7"/>
        <v>0</v>
      </c>
      <c r="K63" s="1"/>
      <c r="L63" s="1">
        <f t="shared" si="8"/>
        <v>0</v>
      </c>
      <c r="M63" s="1">
        <v>0</v>
      </c>
      <c r="N63" s="1"/>
      <c r="S63">
        <v>0</v>
      </c>
      <c r="U63">
        <v>0</v>
      </c>
    </row>
    <row r="64" spans="1:21" ht="24.95" customHeight="1" x14ac:dyDescent="0.25">
      <c r="A64" s="165">
        <v>55</v>
      </c>
      <c r="B64" s="163"/>
      <c r="C64" s="267" t="s">
        <v>164</v>
      </c>
      <c r="D64" s="267" t="s">
        <v>102</v>
      </c>
      <c r="E64" s="268">
        <v>2.1000000000000001E-2</v>
      </c>
      <c r="F64" s="164"/>
      <c r="G64" s="164"/>
      <c r="H64" s="164"/>
      <c r="I64" s="163">
        <f t="shared" si="6"/>
        <v>0</v>
      </c>
      <c r="J64" s="1">
        <f t="shared" si="7"/>
        <v>0</v>
      </c>
      <c r="K64" s="1"/>
      <c r="L64" s="1">
        <f t="shared" si="8"/>
        <v>0</v>
      </c>
      <c r="M64" s="1">
        <v>0</v>
      </c>
      <c r="N64" s="1"/>
      <c r="S64">
        <v>0</v>
      </c>
      <c r="U64">
        <v>0</v>
      </c>
    </row>
    <row r="65" spans="1:21" ht="24.95" customHeight="1" x14ac:dyDescent="0.25">
      <c r="A65" s="165">
        <v>56</v>
      </c>
      <c r="B65" s="163"/>
      <c r="C65" s="267" t="s">
        <v>165</v>
      </c>
      <c r="D65" s="267" t="s">
        <v>102</v>
      </c>
      <c r="E65" s="268">
        <v>9.1710400000000014</v>
      </c>
      <c r="F65" s="164"/>
      <c r="G65" s="164"/>
      <c r="H65" s="164"/>
      <c r="I65" s="163">
        <f t="shared" si="6"/>
        <v>0</v>
      </c>
      <c r="J65" s="1">
        <f t="shared" si="7"/>
        <v>0</v>
      </c>
      <c r="K65" s="1"/>
      <c r="L65" s="1">
        <f t="shared" si="8"/>
        <v>0</v>
      </c>
      <c r="M65" s="1">
        <v>0</v>
      </c>
      <c r="N65" s="1"/>
      <c r="S65">
        <v>0</v>
      </c>
      <c r="U65">
        <v>0</v>
      </c>
    </row>
    <row r="66" spans="1:21" ht="24.95" customHeight="1" x14ac:dyDescent="0.25">
      <c r="A66" s="165">
        <v>57</v>
      </c>
      <c r="B66" s="156"/>
      <c r="C66" s="267" t="s">
        <v>166</v>
      </c>
      <c r="D66" s="267" t="s">
        <v>120</v>
      </c>
      <c r="E66" s="268">
        <v>11</v>
      </c>
      <c r="F66" s="159"/>
      <c r="G66" s="159"/>
      <c r="H66" s="159"/>
      <c r="I66" s="167"/>
      <c r="J66" s="156"/>
      <c r="K66" s="157"/>
      <c r="L66" s="157"/>
      <c r="M66" s="156"/>
      <c r="N66" s="156"/>
    </row>
    <row r="67" spans="1:21" ht="24.95" customHeight="1" x14ac:dyDescent="0.25">
      <c r="A67" s="165">
        <v>58</v>
      </c>
      <c r="B67" s="163"/>
      <c r="C67" s="267" t="s">
        <v>167</v>
      </c>
      <c r="D67" s="267" t="s">
        <v>120</v>
      </c>
      <c r="E67" s="268">
        <v>10</v>
      </c>
      <c r="F67" s="164"/>
      <c r="G67" s="164"/>
      <c r="H67" s="164"/>
      <c r="I67" s="163">
        <f t="shared" ref="I67" si="9">ROUND(E67*(M67),10)</f>
        <v>0</v>
      </c>
      <c r="J67" s="1">
        <f t="shared" ref="J67" si="10">ROUND(E67*(N67),10)</f>
        <v>0</v>
      </c>
      <c r="K67" s="1"/>
      <c r="L67" s="1">
        <f t="shared" ref="L67" si="11">ROUND(E67*(F67+G67),10)</f>
        <v>0</v>
      </c>
      <c r="M67" s="1">
        <v>0</v>
      </c>
      <c r="N67" s="1"/>
      <c r="S67">
        <v>0</v>
      </c>
      <c r="U67">
        <v>0</v>
      </c>
    </row>
    <row r="68" spans="1:21" ht="24.95" customHeight="1" x14ac:dyDescent="0.25">
      <c r="A68" s="165">
        <v>59</v>
      </c>
      <c r="B68" s="163"/>
      <c r="C68" s="267" t="s">
        <v>168</v>
      </c>
      <c r="D68" s="267" t="s">
        <v>118</v>
      </c>
      <c r="E68" s="268">
        <v>20</v>
      </c>
      <c r="F68" s="164"/>
      <c r="G68" s="164"/>
      <c r="H68" s="164"/>
      <c r="I68" s="163">
        <f t="shared" ref="I68:I85" si="12">ROUND(E68*(M68),10)</f>
        <v>0</v>
      </c>
      <c r="J68" s="1">
        <f t="shared" ref="J68:J85" si="13">ROUND(E68*(N68),10)</f>
        <v>0</v>
      </c>
      <c r="K68" s="1"/>
      <c r="L68" s="1">
        <f t="shared" ref="L68:L85" si="14">ROUND(E68*(F68+G68),10)</f>
        <v>0</v>
      </c>
      <c r="M68" s="1">
        <v>0</v>
      </c>
      <c r="N68" s="1"/>
      <c r="S68">
        <v>0</v>
      </c>
      <c r="U68">
        <v>0</v>
      </c>
    </row>
    <row r="69" spans="1:21" ht="24.95" customHeight="1" x14ac:dyDescent="0.25">
      <c r="A69" s="165">
        <v>60</v>
      </c>
      <c r="B69" s="163"/>
      <c r="C69" s="267" t="s">
        <v>169</v>
      </c>
      <c r="D69" s="267" t="s">
        <v>118</v>
      </c>
      <c r="E69" s="268">
        <v>66</v>
      </c>
      <c r="F69" s="164"/>
      <c r="G69" s="164"/>
      <c r="H69" s="164"/>
      <c r="I69" s="163">
        <f t="shared" si="12"/>
        <v>0</v>
      </c>
      <c r="J69" s="1">
        <f t="shared" si="13"/>
        <v>0</v>
      </c>
      <c r="K69" s="1"/>
      <c r="L69" s="1">
        <f t="shared" si="14"/>
        <v>0</v>
      </c>
      <c r="M69" s="1">
        <v>0</v>
      </c>
      <c r="N69" s="1"/>
      <c r="S69">
        <v>0</v>
      </c>
      <c r="U69">
        <v>0</v>
      </c>
    </row>
    <row r="70" spans="1:21" ht="24.95" customHeight="1" x14ac:dyDescent="0.25">
      <c r="A70" s="165">
        <v>61</v>
      </c>
      <c r="B70" s="163"/>
      <c r="C70" s="267" t="s">
        <v>170</v>
      </c>
      <c r="D70" s="267" t="s">
        <v>171</v>
      </c>
      <c r="E70" s="268">
        <v>2</v>
      </c>
      <c r="F70" s="164"/>
      <c r="G70" s="164"/>
      <c r="H70" s="164"/>
      <c r="I70" s="163">
        <f t="shared" si="12"/>
        <v>0</v>
      </c>
      <c r="J70" s="1">
        <f t="shared" si="13"/>
        <v>0</v>
      </c>
      <c r="K70" s="1"/>
      <c r="L70" s="1">
        <f t="shared" si="14"/>
        <v>0</v>
      </c>
      <c r="M70" s="1">
        <v>0</v>
      </c>
      <c r="N70" s="1"/>
      <c r="S70">
        <v>0</v>
      </c>
      <c r="U70">
        <v>0</v>
      </c>
    </row>
    <row r="71" spans="1:21" ht="24.95" customHeight="1" x14ac:dyDescent="0.25">
      <c r="A71" s="165">
        <v>62</v>
      </c>
      <c r="B71" s="163"/>
      <c r="C71" s="267" t="s">
        <v>172</v>
      </c>
      <c r="D71" s="267" t="s">
        <v>171</v>
      </c>
      <c r="E71" s="268">
        <v>2</v>
      </c>
      <c r="F71" s="164"/>
      <c r="G71" s="164"/>
      <c r="H71" s="164"/>
      <c r="I71" s="163">
        <f t="shared" si="12"/>
        <v>0</v>
      </c>
      <c r="J71" s="1">
        <f t="shared" si="13"/>
        <v>0</v>
      </c>
      <c r="K71" s="1"/>
      <c r="L71" s="1">
        <f t="shared" si="14"/>
        <v>0</v>
      </c>
      <c r="M71" s="1">
        <v>0</v>
      </c>
      <c r="N71" s="1"/>
      <c r="S71">
        <v>0</v>
      </c>
      <c r="U71">
        <v>0</v>
      </c>
    </row>
    <row r="72" spans="1:21" ht="24.95" customHeight="1" x14ac:dyDescent="0.25">
      <c r="A72" s="165">
        <v>63</v>
      </c>
      <c r="B72" s="163"/>
      <c r="C72" s="267" t="s">
        <v>173</v>
      </c>
      <c r="D72" s="267" t="s">
        <v>171</v>
      </c>
      <c r="E72" s="268">
        <v>4</v>
      </c>
      <c r="F72" s="164"/>
      <c r="G72" s="164"/>
      <c r="H72" s="164"/>
      <c r="I72" s="163">
        <f t="shared" si="12"/>
        <v>0</v>
      </c>
      <c r="J72" s="1">
        <f t="shared" si="13"/>
        <v>0</v>
      </c>
      <c r="K72" s="1"/>
      <c r="L72" s="1">
        <f t="shared" si="14"/>
        <v>0</v>
      </c>
      <c r="M72" s="1">
        <v>0</v>
      </c>
      <c r="N72" s="1"/>
      <c r="S72">
        <v>0</v>
      </c>
      <c r="U72">
        <v>0</v>
      </c>
    </row>
    <row r="73" spans="1:21" ht="24.95" customHeight="1" x14ac:dyDescent="0.25">
      <c r="A73" s="165">
        <v>64</v>
      </c>
      <c r="B73" s="163"/>
      <c r="C73" s="267" t="s">
        <v>174</v>
      </c>
      <c r="D73" s="267" t="s">
        <v>175</v>
      </c>
      <c r="E73" s="268">
        <v>350</v>
      </c>
      <c r="F73" s="164"/>
      <c r="G73" s="164"/>
      <c r="H73" s="164"/>
      <c r="I73" s="163">
        <f t="shared" si="12"/>
        <v>0</v>
      </c>
      <c r="J73" s="1">
        <f t="shared" si="13"/>
        <v>0</v>
      </c>
      <c r="K73" s="1"/>
      <c r="L73" s="1">
        <f t="shared" si="14"/>
        <v>0</v>
      </c>
      <c r="M73" s="1">
        <v>0</v>
      </c>
      <c r="N73" s="1"/>
      <c r="S73">
        <v>0</v>
      </c>
      <c r="U73">
        <v>0</v>
      </c>
    </row>
    <row r="74" spans="1:21" ht="24.95" customHeight="1" x14ac:dyDescent="0.25">
      <c r="A74" s="165">
        <v>65</v>
      </c>
      <c r="B74" s="163"/>
      <c r="C74" s="267" t="s">
        <v>176</v>
      </c>
      <c r="D74" s="267" t="s">
        <v>118</v>
      </c>
      <c r="E74" s="268">
        <v>890</v>
      </c>
      <c r="F74" s="164"/>
      <c r="G74" s="164"/>
      <c r="H74" s="164"/>
      <c r="I74" s="163">
        <f t="shared" si="12"/>
        <v>0</v>
      </c>
      <c r="J74" s="1">
        <f t="shared" si="13"/>
        <v>0</v>
      </c>
      <c r="K74" s="1"/>
      <c r="L74" s="1">
        <f t="shared" si="14"/>
        <v>0</v>
      </c>
      <c r="M74" s="1">
        <v>0</v>
      </c>
      <c r="N74" s="1"/>
      <c r="S74">
        <v>0</v>
      </c>
      <c r="U74">
        <v>0</v>
      </c>
    </row>
    <row r="75" spans="1:21" ht="24.95" customHeight="1" x14ac:dyDescent="0.25">
      <c r="A75" s="165">
        <v>66</v>
      </c>
      <c r="B75" s="163"/>
      <c r="C75" s="267" t="s">
        <v>177</v>
      </c>
      <c r="D75" s="267" t="s">
        <v>171</v>
      </c>
      <c r="E75" s="268">
        <v>4</v>
      </c>
      <c r="F75" s="164"/>
      <c r="G75" s="164"/>
      <c r="H75" s="164"/>
      <c r="I75" s="163">
        <f t="shared" si="12"/>
        <v>0</v>
      </c>
      <c r="J75" s="1">
        <f t="shared" si="13"/>
        <v>0</v>
      </c>
      <c r="K75" s="1"/>
      <c r="L75" s="1">
        <f t="shared" si="14"/>
        <v>0</v>
      </c>
      <c r="M75" s="1">
        <v>0</v>
      </c>
      <c r="N75" s="1"/>
      <c r="S75">
        <v>0</v>
      </c>
      <c r="U75">
        <v>0</v>
      </c>
    </row>
    <row r="76" spans="1:21" ht="24.95" customHeight="1" x14ac:dyDescent="0.25">
      <c r="A76" s="165">
        <v>67</v>
      </c>
      <c r="B76" s="163"/>
      <c r="C76" s="267" t="s">
        <v>178</v>
      </c>
      <c r="D76" s="267" t="s">
        <v>171</v>
      </c>
      <c r="E76" s="268">
        <v>100</v>
      </c>
      <c r="F76" s="164"/>
      <c r="G76" s="164"/>
      <c r="H76" s="164"/>
      <c r="I76" s="163">
        <f t="shared" si="12"/>
        <v>0</v>
      </c>
      <c r="J76" s="1">
        <f t="shared" si="13"/>
        <v>0</v>
      </c>
      <c r="K76" s="1"/>
      <c r="L76" s="1">
        <f t="shared" si="14"/>
        <v>0</v>
      </c>
      <c r="M76" s="1">
        <v>0</v>
      </c>
      <c r="N76" s="1"/>
      <c r="S76">
        <v>0</v>
      </c>
      <c r="U76">
        <v>0</v>
      </c>
    </row>
    <row r="77" spans="1:21" ht="24.95" customHeight="1" x14ac:dyDescent="0.25">
      <c r="A77" s="165">
        <v>68</v>
      </c>
      <c r="B77" s="163"/>
      <c r="C77" s="267" t="s">
        <v>179</v>
      </c>
      <c r="D77" s="267" t="s">
        <v>118</v>
      </c>
      <c r="E77" s="268">
        <v>890</v>
      </c>
      <c r="F77" s="164"/>
      <c r="G77" s="164"/>
      <c r="H77" s="164"/>
      <c r="I77" s="163">
        <f t="shared" si="12"/>
        <v>0</v>
      </c>
      <c r="J77" s="1">
        <f t="shared" si="13"/>
        <v>0</v>
      </c>
      <c r="K77" s="1"/>
      <c r="L77" s="1">
        <f t="shared" si="14"/>
        <v>0</v>
      </c>
      <c r="M77" s="1">
        <v>0</v>
      </c>
      <c r="N77" s="1"/>
      <c r="S77">
        <v>0</v>
      </c>
      <c r="U77">
        <v>0</v>
      </c>
    </row>
    <row r="78" spans="1:21" ht="24.95" customHeight="1" x14ac:dyDescent="0.25">
      <c r="A78" s="165">
        <v>69</v>
      </c>
      <c r="B78" s="163"/>
      <c r="C78" s="267" t="s">
        <v>180</v>
      </c>
      <c r="D78" s="267" t="s">
        <v>118</v>
      </c>
      <c r="E78" s="268">
        <v>32</v>
      </c>
      <c r="F78" s="164"/>
      <c r="G78" s="164"/>
      <c r="H78" s="164"/>
      <c r="I78" s="163">
        <f t="shared" si="12"/>
        <v>0</v>
      </c>
      <c r="J78" s="1">
        <f t="shared" si="13"/>
        <v>0</v>
      </c>
      <c r="K78" s="1"/>
      <c r="L78" s="1">
        <f t="shared" si="14"/>
        <v>0</v>
      </c>
      <c r="M78" s="1">
        <v>0</v>
      </c>
      <c r="N78" s="1"/>
      <c r="S78">
        <v>0</v>
      </c>
      <c r="U78">
        <v>0</v>
      </c>
    </row>
    <row r="79" spans="1:21" ht="24.95" customHeight="1" x14ac:dyDescent="0.25">
      <c r="A79" s="165">
        <v>70</v>
      </c>
      <c r="B79" s="163"/>
      <c r="C79" s="267" t="s">
        <v>181</v>
      </c>
      <c r="D79" s="267" t="s">
        <v>104</v>
      </c>
      <c r="E79" s="268">
        <v>68.25</v>
      </c>
      <c r="F79" s="164"/>
      <c r="G79" s="164"/>
      <c r="H79" s="164"/>
      <c r="I79" s="163">
        <f t="shared" si="12"/>
        <v>0</v>
      </c>
      <c r="J79" s="1">
        <f t="shared" si="13"/>
        <v>0</v>
      </c>
      <c r="K79" s="1"/>
      <c r="L79" s="1">
        <f t="shared" si="14"/>
        <v>0</v>
      </c>
      <c r="M79" s="1">
        <v>0</v>
      </c>
      <c r="N79" s="1"/>
      <c r="S79">
        <v>0</v>
      </c>
      <c r="U79">
        <v>0</v>
      </c>
    </row>
    <row r="80" spans="1:21" ht="24.95" customHeight="1" x14ac:dyDescent="0.25">
      <c r="A80" s="165">
        <v>71</v>
      </c>
      <c r="B80" s="163"/>
      <c r="C80" s="267" t="s">
        <v>182</v>
      </c>
      <c r="D80" s="267" t="s">
        <v>171</v>
      </c>
      <c r="E80" s="268">
        <v>2</v>
      </c>
      <c r="F80" s="164"/>
      <c r="G80" s="164"/>
      <c r="H80" s="164"/>
      <c r="I80" s="163">
        <f t="shared" si="12"/>
        <v>0</v>
      </c>
      <c r="J80" s="1">
        <f t="shared" si="13"/>
        <v>0</v>
      </c>
      <c r="K80" s="1"/>
      <c r="L80" s="1">
        <f t="shared" si="14"/>
        <v>0</v>
      </c>
      <c r="M80" s="1">
        <v>0</v>
      </c>
      <c r="N80" s="1"/>
      <c r="S80">
        <v>0</v>
      </c>
      <c r="U80">
        <v>0</v>
      </c>
    </row>
    <row r="81" spans="1:21" ht="24.95" customHeight="1" x14ac:dyDescent="0.25">
      <c r="A81" s="165">
        <v>72</v>
      </c>
      <c r="B81" s="163"/>
      <c r="C81" s="267" t="s">
        <v>183</v>
      </c>
      <c r="D81" s="267" t="s">
        <v>125</v>
      </c>
      <c r="E81" s="268">
        <v>1</v>
      </c>
      <c r="F81" s="164"/>
      <c r="G81" s="164"/>
      <c r="H81" s="164"/>
      <c r="I81" s="163">
        <f t="shared" si="12"/>
        <v>0</v>
      </c>
      <c r="J81" s="1">
        <f t="shared" si="13"/>
        <v>0</v>
      </c>
      <c r="K81" s="1"/>
      <c r="L81" s="1">
        <f t="shared" si="14"/>
        <v>0</v>
      </c>
      <c r="M81" s="1">
        <v>0</v>
      </c>
      <c r="N81" s="1"/>
      <c r="S81">
        <v>0</v>
      </c>
      <c r="U81">
        <v>0</v>
      </c>
    </row>
    <row r="82" spans="1:21" ht="24.95" customHeight="1" x14ac:dyDescent="0.25">
      <c r="A82" s="165">
        <v>73</v>
      </c>
      <c r="B82" s="163"/>
      <c r="C82" s="267" t="s">
        <v>184</v>
      </c>
      <c r="D82" s="267" t="s">
        <v>125</v>
      </c>
      <c r="E82" s="268">
        <v>1</v>
      </c>
      <c r="F82" s="164"/>
      <c r="G82" s="164"/>
      <c r="H82" s="164"/>
      <c r="I82" s="163">
        <f t="shared" si="12"/>
        <v>0</v>
      </c>
      <c r="J82" s="1">
        <f t="shared" si="13"/>
        <v>0</v>
      </c>
      <c r="K82" s="1"/>
      <c r="L82" s="1">
        <f t="shared" si="14"/>
        <v>0</v>
      </c>
      <c r="M82" s="1">
        <v>0</v>
      </c>
      <c r="N82" s="1"/>
      <c r="S82">
        <v>0</v>
      </c>
      <c r="U82">
        <v>0</v>
      </c>
    </row>
    <row r="83" spans="1:21" ht="24.95" customHeight="1" x14ac:dyDescent="0.25">
      <c r="A83" s="165">
        <v>74</v>
      </c>
      <c r="B83" s="163"/>
      <c r="C83" s="267" t="s">
        <v>185</v>
      </c>
      <c r="D83" s="267" t="s">
        <v>118</v>
      </c>
      <c r="E83" s="268">
        <v>32</v>
      </c>
      <c r="F83" s="164"/>
      <c r="G83" s="164"/>
      <c r="H83" s="164"/>
      <c r="I83" s="163">
        <f t="shared" si="12"/>
        <v>0</v>
      </c>
      <c r="J83" s="1">
        <f t="shared" si="13"/>
        <v>0</v>
      </c>
      <c r="K83" s="1"/>
      <c r="L83" s="1">
        <f t="shared" si="14"/>
        <v>0</v>
      </c>
      <c r="M83" s="1">
        <v>0</v>
      </c>
      <c r="N83" s="1"/>
      <c r="S83">
        <v>0</v>
      </c>
      <c r="U83">
        <v>0</v>
      </c>
    </row>
    <row r="84" spans="1:21" ht="24.95" customHeight="1" x14ac:dyDescent="0.25">
      <c r="A84" s="165">
        <v>75</v>
      </c>
      <c r="B84" s="163"/>
      <c r="C84" s="267" t="s">
        <v>186</v>
      </c>
      <c r="D84" s="267" t="s">
        <v>171</v>
      </c>
      <c r="E84" s="268">
        <v>8</v>
      </c>
      <c r="F84" s="164"/>
      <c r="G84" s="164"/>
      <c r="H84" s="164"/>
      <c r="I84" s="163">
        <f t="shared" si="12"/>
        <v>0</v>
      </c>
      <c r="J84" s="1">
        <f t="shared" si="13"/>
        <v>0</v>
      </c>
      <c r="K84" s="1"/>
      <c r="L84" s="1">
        <f t="shared" si="14"/>
        <v>0</v>
      </c>
      <c r="M84" s="1">
        <v>0</v>
      </c>
      <c r="N84" s="1"/>
      <c r="S84">
        <v>0</v>
      </c>
      <c r="U84">
        <v>0</v>
      </c>
    </row>
    <row r="85" spans="1:21" ht="24.95" customHeight="1" x14ac:dyDescent="0.25">
      <c r="A85" s="165">
        <v>76</v>
      </c>
      <c r="B85" s="163"/>
      <c r="C85" s="267" t="s">
        <v>187</v>
      </c>
      <c r="D85" s="267" t="s">
        <v>171</v>
      </c>
      <c r="E85" s="268">
        <v>7</v>
      </c>
      <c r="F85" s="164"/>
      <c r="G85" s="164"/>
      <c r="H85" s="164"/>
      <c r="I85" s="163">
        <f t="shared" si="12"/>
        <v>0</v>
      </c>
      <c r="J85" s="1">
        <f t="shared" si="13"/>
        <v>0</v>
      </c>
      <c r="K85" s="1"/>
      <c r="L85" s="1">
        <f t="shared" si="14"/>
        <v>0</v>
      </c>
      <c r="M85" s="1">
        <v>0</v>
      </c>
      <c r="N85" s="1"/>
      <c r="S85">
        <v>0</v>
      </c>
      <c r="U85">
        <v>0</v>
      </c>
    </row>
    <row r="86" spans="1:21" ht="24.95" customHeight="1" x14ac:dyDescent="0.25">
      <c r="A86" s="165">
        <v>77</v>
      </c>
      <c r="B86" s="156"/>
      <c r="C86" s="267" t="s">
        <v>188</v>
      </c>
      <c r="D86" s="267" t="s">
        <v>171</v>
      </c>
      <c r="E86" s="268">
        <v>2</v>
      </c>
      <c r="F86" s="159"/>
      <c r="G86" s="159"/>
      <c r="H86" s="159"/>
      <c r="I86" s="156"/>
      <c r="J86" s="156"/>
      <c r="K86" s="156">
        <f>ROUND((SUM(K68:K85))/1,10)</f>
        <v>0</v>
      </c>
      <c r="L86" s="156">
        <f>ROUND((SUM(L68:L85))/1,10)</f>
        <v>0</v>
      </c>
      <c r="M86" s="156"/>
      <c r="N86" s="156"/>
      <c r="O86" s="153"/>
      <c r="P86" s="153"/>
      <c r="Q86" s="153"/>
      <c r="R86" s="153"/>
      <c r="S86" s="153"/>
      <c r="T86" s="153"/>
      <c r="U86" s="153"/>
    </row>
    <row r="87" spans="1:21" ht="24.95" customHeight="1" x14ac:dyDescent="0.25">
      <c r="A87" s="165">
        <v>78</v>
      </c>
      <c r="B87" s="1"/>
      <c r="C87" s="267" t="s">
        <v>189</v>
      </c>
      <c r="D87" s="267" t="s">
        <v>171</v>
      </c>
      <c r="E87" s="268">
        <v>2</v>
      </c>
      <c r="F87" s="149"/>
      <c r="G87" s="149"/>
      <c r="H87" s="149"/>
      <c r="I87" s="1"/>
      <c r="J87" s="1"/>
      <c r="K87" s="1"/>
      <c r="L87" s="1"/>
      <c r="M87" s="1"/>
      <c r="N87" s="1"/>
    </row>
    <row r="88" spans="1:21" ht="24.95" customHeight="1" x14ac:dyDescent="0.25">
      <c r="A88" s="165">
        <v>79</v>
      </c>
      <c r="B88" s="163"/>
      <c r="C88" s="267" t="s">
        <v>190</v>
      </c>
      <c r="D88" s="267" t="s">
        <v>171</v>
      </c>
      <c r="E88" s="268">
        <v>5</v>
      </c>
      <c r="F88" s="164"/>
      <c r="G88" s="164"/>
      <c r="H88" s="164"/>
      <c r="I88" s="163">
        <f t="shared" ref="I88:I93" si="15">ROUND(E88*(M88),10)</f>
        <v>0</v>
      </c>
      <c r="J88" s="1">
        <f t="shared" ref="J88:J93" si="16">ROUND(E88*(N88),10)</f>
        <v>0</v>
      </c>
      <c r="K88" s="1"/>
      <c r="L88" s="1">
        <f t="shared" ref="L88:L93" si="17">ROUND(E88*(F88+G88),10)</f>
        <v>0</v>
      </c>
      <c r="M88" s="1">
        <v>0</v>
      </c>
      <c r="N88" s="1"/>
      <c r="S88">
        <v>0</v>
      </c>
      <c r="U88">
        <v>0</v>
      </c>
    </row>
    <row r="89" spans="1:21" ht="24.95" customHeight="1" x14ac:dyDescent="0.25">
      <c r="A89" s="165">
        <v>80</v>
      </c>
      <c r="B89" s="163"/>
      <c r="C89" s="267" t="s">
        <v>191</v>
      </c>
      <c r="D89" s="267" t="s">
        <v>192</v>
      </c>
      <c r="E89" s="268">
        <v>0.45</v>
      </c>
      <c r="F89" s="164"/>
      <c r="G89" s="164"/>
      <c r="H89" s="164"/>
      <c r="I89" s="163">
        <f t="shared" si="15"/>
        <v>0</v>
      </c>
      <c r="J89" s="1">
        <f t="shared" si="16"/>
        <v>0</v>
      </c>
      <c r="K89" s="1"/>
      <c r="L89" s="1">
        <f t="shared" si="17"/>
        <v>0</v>
      </c>
      <c r="M89" s="1">
        <v>0</v>
      </c>
      <c r="N89" s="1"/>
      <c r="S89">
        <v>0</v>
      </c>
      <c r="U89">
        <v>0</v>
      </c>
    </row>
    <row r="90" spans="1:21" ht="24.95" customHeight="1" x14ac:dyDescent="0.25">
      <c r="A90" s="165">
        <v>81</v>
      </c>
      <c r="B90" s="163"/>
      <c r="C90" s="267" t="s">
        <v>193</v>
      </c>
      <c r="D90" s="267" t="s">
        <v>118</v>
      </c>
      <c r="E90" s="268">
        <v>860</v>
      </c>
      <c r="F90" s="164"/>
      <c r="G90" s="164"/>
      <c r="H90" s="164"/>
      <c r="I90" s="163">
        <f t="shared" si="15"/>
        <v>0</v>
      </c>
      <c r="J90" s="1">
        <f t="shared" si="16"/>
        <v>0</v>
      </c>
      <c r="K90" s="1"/>
      <c r="L90" s="1">
        <f t="shared" si="17"/>
        <v>0</v>
      </c>
      <c r="M90" s="1">
        <v>0</v>
      </c>
      <c r="N90" s="1"/>
      <c r="S90">
        <v>0</v>
      </c>
      <c r="U90">
        <v>0</v>
      </c>
    </row>
    <row r="91" spans="1:21" ht="24.95" customHeight="1" x14ac:dyDescent="0.25">
      <c r="A91" s="165">
        <v>82</v>
      </c>
      <c r="B91" s="163"/>
      <c r="C91" s="267" t="s">
        <v>194</v>
      </c>
      <c r="D91" s="267" t="s">
        <v>118</v>
      </c>
      <c r="E91" s="268">
        <v>860</v>
      </c>
      <c r="F91" s="164"/>
      <c r="G91" s="164"/>
      <c r="H91" s="164"/>
      <c r="I91" s="163">
        <f t="shared" si="15"/>
        <v>0</v>
      </c>
      <c r="J91" s="1">
        <f t="shared" si="16"/>
        <v>0</v>
      </c>
      <c r="K91" s="1"/>
      <c r="L91" s="1">
        <f t="shared" si="17"/>
        <v>0</v>
      </c>
      <c r="M91" s="1">
        <v>0</v>
      </c>
      <c r="N91" s="1"/>
      <c r="S91">
        <v>0</v>
      </c>
      <c r="U91">
        <v>0</v>
      </c>
    </row>
    <row r="92" spans="1:21" ht="24.95" customHeight="1" x14ac:dyDescent="0.25">
      <c r="A92" s="165">
        <v>83</v>
      </c>
      <c r="B92" s="163"/>
      <c r="C92" s="267" t="s">
        <v>195</v>
      </c>
      <c r="D92" s="267" t="s">
        <v>129</v>
      </c>
      <c r="E92" s="268">
        <v>72</v>
      </c>
      <c r="F92" s="164"/>
      <c r="G92" s="163"/>
      <c r="H92" s="164"/>
      <c r="I92" s="163">
        <f t="shared" si="15"/>
        <v>0</v>
      </c>
      <c r="J92" s="1">
        <f t="shared" si="16"/>
        <v>0</v>
      </c>
      <c r="K92" s="1"/>
      <c r="L92" s="1">
        <f t="shared" si="17"/>
        <v>0</v>
      </c>
      <c r="M92" s="1">
        <v>0</v>
      </c>
      <c r="N92" s="1"/>
      <c r="S92">
        <v>0</v>
      </c>
      <c r="U92">
        <v>0</v>
      </c>
    </row>
    <row r="93" spans="1:21" ht="24.95" customHeight="1" x14ac:dyDescent="0.25">
      <c r="A93" s="165">
        <v>84</v>
      </c>
      <c r="B93" s="163"/>
      <c r="C93" s="269" t="s">
        <v>196</v>
      </c>
      <c r="D93" s="269" t="s">
        <v>118</v>
      </c>
      <c r="E93" s="270">
        <v>840</v>
      </c>
      <c r="F93" s="164"/>
      <c r="G93" s="163"/>
      <c r="H93" s="164"/>
      <c r="I93" s="163">
        <f t="shared" si="15"/>
        <v>0</v>
      </c>
      <c r="J93" s="1">
        <f t="shared" si="16"/>
        <v>0</v>
      </c>
      <c r="K93" s="1"/>
      <c r="L93" s="1">
        <f t="shared" si="17"/>
        <v>0</v>
      </c>
      <c r="M93" s="1">
        <v>0</v>
      </c>
      <c r="N93" s="1"/>
      <c r="S93">
        <v>0</v>
      </c>
      <c r="U93">
        <v>0</v>
      </c>
    </row>
    <row r="94" spans="1:21" ht="24.95" customHeight="1" x14ac:dyDescent="0.25">
      <c r="A94" s="165">
        <v>85</v>
      </c>
      <c r="B94" s="156"/>
      <c r="C94" s="269" t="s">
        <v>197</v>
      </c>
      <c r="D94" s="269" t="s">
        <v>106</v>
      </c>
      <c r="E94" s="270">
        <v>14</v>
      </c>
      <c r="F94" s="159"/>
      <c r="G94" s="159"/>
      <c r="H94" s="159"/>
      <c r="I94" s="156"/>
      <c r="J94" s="156"/>
      <c r="K94" s="156">
        <f>ROUND((SUM(K88:K93))/1,10)</f>
        <v>0</v>
      </c>
      <c r="L94" s="156">
        <f>ROUND((SUM(L88:L93))/1,10)</f>
        <v>0</v>
      </c>
      <c r="M94" s="156"/>
      <c r="N94" s="156"/>
      <c r="O94" s="153"/>
      <c r="P94" s="153"/>
      <c r="Q94" s="153"/>
      <c r="R94" s="153"/>
      <c r="S94" s="153"/>
      <c r="T94" s="153"/>
      <c r="U94" s="153"/>
    </row>
    <row r="95" spans="1:21" ht="24.95" customHeight="1" x14ac:dyDescent="0.25">
      <c r="A95" s="165">
        <v>86</v>
      </c>
      <c r="B95" s="1"/>
      <c r="C95" s="269" t="s">
        <v>198</v>
      </c>
      <c r="D95" s="269" t="s">
        <v>118</v>
      </c>
      <c r="E95" s="270">
        <v>24</v>
      </c>
      <c r="F95" s="1"/>
      <c r="G95" s="1"/>
      <c r="H95" s="1"/>
      <c r="I95" s="1"/>
      <c r="J95" s="1"/>
      <c r="K95" s="1"/>
      <c r="L95" s="1"/>
      <c r="M95" s="1"/>
      <c r="N95" s="1"/>
    </row>
    <row r="96" spans="1:21" ht="24.95" customHeight="1" x14ac:dyDescent="0.25">
      <c r="A96" s="165">
        <v>87</v>
      </c>
      <c r="B96" s="156"/>
      <c r="C96" s="269" t="s">
        <v>199</v>
      </c>
      <c r="D96" s="269" t="s">
        <v>106</v>
      </c>
      <c r="E96" s="270">
        <v>100</v>
      </c>
      <c r="F96" s="156"/>
      <c r="G96" s="156"/>
      <c r="H96" s="156"/>
      <c r="I96" s="156"/>
      <c r="J96" s="156"/>
      <c r="K96" s="156"/>
      <c r="L96" s="156"/>
      <c r="M96" s="156"/>
      <c r="N96" s="156"/>
      <c r="O96" s="153"/>
      <c r="P96" s="153"/>
      <c r="Q96" s="153"/>
      <c r="R96" s="153"/>
      <c r="S96" s="153"/>
      <c r="T96" s="153"/>
      <c r="U96" s="153"/>
    </row>
    <row r="97" spans="1:21" ht="24.95" customHeight="1" x14ac:dyDescent="0.25">
      <c r="A97" s="165">
        <v>88</v>
      </c>
      <c r="B97" s="163"/>
      <c r="C97" s="269" t="s">
        <v>200</v>
      </c>
      <c r="D97" s="269" t="s">
        <v>106</v>
      </c>
      <c r="E97" s="270">
        <v>4</v>
      </c>
      <c r="F97" s="164"/>
      <c r="G97" s="163"/>
      <c r="H97" s="164"/>
      <c r="I97" s="163">
        <f>ROUND(E97*(M97),10)</f>
        <v>0</v>
      </c>
      <c r="J97" s="1">
        <f>ROUND(E97*(N97),10)</f>
        <v>0</v>
      </c>
      <c r="K97" s="1"/>
      <c r="L97" s="1">
        <f>ROUND(E97*(F97+G97),10)</f>
        <v>0</v>
      </c>
      <c r="M97" s="1">
        <v>0</v>
      </c>
      <c r="N97" s="1"/>
      <c r="S97">
        <v>0</v>
      </c>
      <c r="U97">
        <v>0</v>
      </c>
    </row>
    <row r="98" spans="1:21" ht="24.95" customHeight="1" x14ac:dyDescent="0.25">
      <c r="A98" s="165">
        <v>89</v>
      </c>
      <c r="B98" s="163"/>
      <c r="C98" s="269" t="s">
        <v>201</v>
      </c>
      <c r="D98" s="269" t="s">
        <v>106</v>
      </c>
      <c r="E98" s="270">
        <v>220</v>
      </c>
      <c r="F98" s="164"/>
      <c r="G98" s="163"/>
      <c r="H98" s="164"/>
      <c r="I98" s="163">
        <f>ROUND(E98*(M98),10)</f>
        <v>0</v>
      </c>
      <c r="J98" s="1">
        <f>ROUND(E98*(N98),10)</f>
        <v>0</v>
      </c>
      <c r="K98" s="1"/>
      <c r="L98" s="1">
        <f>ROUND(E98*(F98+G98),10)</f>
        <v>0</v>
      </c>
      <c r="M98" s="1">
        <v>0</v>
      </c>
      <c r="N98" s="1"/>
      <c r="S98">
        <v>0</v>
      </c>
      <c r="U98">
        <v>0</v>
      </c>
    </row>
    <row r="99" spans="1:21" ht="24.95" customHeight="1" x14ac:dyDescent="0.25">
      <c r="A99" s="165">
        <v>90</v>
      </c>
      <c r="B99" s="163"/>
      <c r="C99" s="269" t="s">
        <v>202</v>
      </c>
      <c r="D99" s="269" t="s">
        <v>106</v>
      </c>
      <c r="E99" s="270">
        <v>2</v>
      </c>
      <c r="F99" s="164"/>
      <c r="G99" s="163"/>
      <c r="H99" s="164"/>
      <c r="I99" s="163">
        <f>ROUND(E99*(M99),10)</f>
        <v>0</v>
      </c>
      <c r="J99" s="1">
        <f>ROUND(E99*(N99),10)</f>
        <v>0</v>
      </c>
      <c r="K99" s="1"/>
      <c r="L99" s="1">
        <f>ROUND(E99*(F99+G99),10)</f>
        <v>0</v>
      </c>
      <c r="M99" s="1">
        <v>0</v>
      </c>
      <c r="N99" s="1"/>
      <c r="S99">
        <v>0</v>
      </c>
      <c r="U99">
        <v>0</v>
      </c>
    </row>
    <row r="100" spans="1:21" ht="24.95" customHeight="1" x14ac:dyDescent="0.25">
      <c r="A100" s="165">
        <v>91</v>
      </c>
      <c r="B100" s="163"/>
      <c r="C100" s="269" t="s">
        <v>203</v>
      </c>
      <c r="D100" s="269" t="s">
        <v>175</v>
      </c>
      <c r="E100" s="270">
        <v>220</v>
      </c>
      <c r="F100" s="164"/>
      <c r="G100" s="163"/>
      <c r="H100" s="164"/>
      <c r="I100" s="163">
        <f>ROUND(E100*(M100),10)</f>
        <v>0</v>
      </c>
      <c r="J100" s="1">
        <f>ROUND(E100*(N100),10)</f>
        <v>0</v>
      </c>
      <c r="K100" s="1"/>
      <c r="L100" s="1">
        <f>ROUND(E100*(F100+G100),10)</f>
        <v>0</v>
      </c>
      <c r="M100" s="1">
        <v>0</v>
      </c>
      <c r="N100" s="1"/>
      <c r="S100">
        <v>0</v>
      </c>
      <c r="U100">
        <v>0</v>
      </c>
    </row>
    <row r="101" spans="1:21" ht="24.95" customHeight="1" x14ac:dyDescent="0.25">
      <c r="A101" s="165">
        <v>92</v>
      </c>
      <c r="B101" s="156"/>
      <c r="C101" s="269" t="s">
        <v>204</v>
      </c>
      <c r="D101" s="269" t="s">
        <v>175</v>
      </c>
      <c r="E101" s="270">
        <v>350</v>
      </c>
      <c r="F101" s="159"/>
      <c r="G101" s="159"/>
      <c r="H101" s="159"/>
      <c r="I101" s="156"/>
      <c r="J101" s="156"/>
      <c r="K101" s="156">
        <f>ROUND((SUM(K96:K100))/1,10)</f>
        <v>0</v>
      </c>
      <c r="L101" s="156">
        <f>ROUND((SUM(L96:L100))/1,10)</f>
        <v>0</v>
      </c>
      <c r="M101" s="156"/>
      <c r="N101" s="156"/>
      <c r="O101" s="153"/>
      <c r="P101" s="153"/>
      <c r="Q101" s="153"/>
      <c r="R101" s="153"/>
      <c r="S101" s="153"/>
      <c r="T101" s="153"/>
      <c r="U101" s="153"/>
    </row>
    <row r="102" spans="1:21" ht="24.95" customHeight="1" x14ac:dyDescent="0.25">
      <c r="A102" s="165"/>
      <c r="B102" s="156"/>
      <c r="C102" s="209" t="s">
        <v>205</v>
      </c>
      <c r="D102" s="163"/>
      <c r="E102" s="164"/>
      <c r="F102" s="159"/>
      <c r="G102" s="159"/>
      <c r="H102" s="159"/>
      <c r="I102" s="167"/>
      <c r="J102" s="156"/>
      <c r="K102" s="157">
        <f>ROUND((SUM(K67:K101))/2,10)</f>
        <v>0</v>
      </c>
      <c r="L102" s="157">
        <f>ROUND((SUM(L67:L101))/2,10)</f>
        <v>0</v>
      </c>
      <c r="M102" s="156"/>
      <c r="N102" s="156"/>
    </row>
    <row r="103" spans="1:21" ht="24.95" customHeight="1" x14ac:dyDescent="0.25">
      <c r="A103" s="165">
        <v>93</v>
      </c>
      <c r="B103" s="1"/>
      <c r="C103" s="215" t="s">
        <v>207</v>
      </c>
      <c r="D103" s="215" t="s">
        <v>118</v>
      </c>
      <c r="E103" s="274">
        <v>2</v>
      </c>
      <c r="F103" s="1"/>
      <c r="G103" s="1"/>
      <c r="H103" s="1"/>
      <c r="I103" s="1"/>
      <c r="J103" s="1"/>
      <c r="K103" s="1"/>
      <c r="L103" s="1"/>
      <c r="M103" s="1"/>
      <c r="N103" s="1"/>
    </row>
    <row r="104" spans="1:21" ht="24.95" customHeight="1" x14ac:dyDescent="0.25">
      <c r="A104" s="165">
        <v>94</v>
      </c>
      <c r="B104" s="156"/>
      <c r="C104" s="215" t="s">
        <v>208</v>
      </c>
      <c r="D104" s="215" t="s">
        <v>118</v>
      </c>
      <c r="E104" s="274">
        <v>2</v>
      </c>
      <c r="F104" s="156"/>
      <c r="G104" s="156"/>
      <c r="H104" s="156"/>
      <c r="I104" s="156"/>
      <c r="J104" s="156"/>
      <c r="K104" s="156"/>
      <c r="L104" s="156"/>
      <c r="M104" s="156"/>
      <c r="N104" s="156"/>
      <c r="O104" s="153"/>
      <c r="P104" s="153"/>
      <c r="Q104" s="153"/>
      <c r="R104" s="153"/>
      <c r="S104" s="153"/>
      <c r="T104" s="153"/>
      <c r="U104" s="153"/>
    </row>
    <row r="105" spans="1:21" ht="24.95" customHeight="1" x14ac:dyDescent="0.25">
      <c r="A105" s="165">
        <v>95</v>
      </c>
      <c r="B105" s="156"/>
      <c r="C105" s="215" t="s">
        <v>209</v>
      </c>
      <c r="D105" s="215" t="s">
        <v>171</v>
      </c>
      <c r="E105" s="274">
        <v>4</v>
      </c>
      <c r="F105" s="156"/>
      <c r="G105" s="156"/>
      <c r="H105" s="156"/>
      <c r="I105" s="156"/>
      <c r="J105" s="156"/>
      <c r="K105" s="156"/>
      <c r="L105" s="156"/>
      <c r="M105" s="156"/>
      <c r="N105" s="156"/>
      <c r="O105" s="153"/>
      <c r="P105" s="153"/>
      <c r="Q105" s="153"/>
      <c r="R105" s="153"/>
      <c r="S105" s="153"/>
      <c r="T105" s="153"/>
      <c r="U105" s="153"/>
    </row>
    <row r="106" spans="1:21" ht="24.95" customHeight="1" x14ac:dyDescent="0.25">
      <c r="A106" s="165">
        <v>96</v>
      </c>
      <c r="B106" s="182"/>
      <c r="C106" s="215" t="s">
        <v>210</v>
      </c>
      <c r="D106" s="215" t="s">
        <v>171</v>
      </c>
      <c r="E106" s="274">
        <v>4</v>
      </c>
      <c r="F106" s="183"/>
      <c r="G106" s="183"/>
      <c r="H106" s="183"/>
      <c r="I106" s="156"/>
      <c r="J106" s="156"/>
      <c r="K106" s="156">
        <f>ROUND((SUM(K104:K105))/2,10)</f>
        <v>0</v>
      </c>
      <c r="L106" s="156">
        <f>ROUND((SUM(L104:L105))/2,10)</f>
        <v>0</v>
      </c>
      <c r="M106" s="156"/>
      <c r="N106" s="156"/>
    </row>
    <row r="107" spans="1:21" ht="24.95" customHeight="1" x14ac:dyDescent="0.25">
      <c r="A107" s="165">
        <v>97</v>
      </c>
      <c r="B107" s="180"/>
      <c r="C107" s="214" t="s">
        <v>211</v>
      </c>
      <c r="D107" s="215" t="s">
        <v>118</v>
      </c>
      <c r="E107" s="274">
        <v>4</v>
      </c>
      <c r="F107" s="181"/>
      <c r="G107" s="181"/>
      <c r="H107" s="181"/>
      <c r="I107" s="168"/>
      <c r="J107" s="168">
        <f>ROUND((SUM(J7:J106)),10)</f>
        <v>0</v>
      </c>
      <c r="K107" s="168" t="e">
        <f>ROUND((SUM(K7:K106))/3,10)</f>
        <v>#REF!</v>
      </c>
      <c r="L107" s="168" t="e">
        <f>ROUND((SUM(L7:L106))/3,10)</f>
        <v>#REF!</v>
      </c>
      <c r="M107" s="168"/>
      <c r="N107" s="168"/>
      <c r="U107">
        <f>(SUM(U7:U106))</f>
        <v>0</v>
      </c>
    </row>
    <row r="108" spans="1:21" ht="24.95" customHeight="1" x14ac:dyDescent="0.25">
      <c r="A108" s="165">
        <v>98</v>
      </c>
      <c r="C108" s="214" t="s">
        <v>212</v>
      </c>
      <c r="D108" s="215" t="s">
        <v>171</v>
      </c>
      <c r="E108" s="275">
        <v>4</v>
      </c>
    </row>
    <row r="109" spans="1:21" ht="24.95" customHeight="1" x14ac:dyDescent="0.25">
      <c r="A109" s="165">
        <v>99</v>
      </c>
      <c r="C109" s="214" t="s">
        <v>213</v>
      </c>
      <c r="D109" s="215" t="s">
        <v>171</v>
      </c>
      <c r="E109" s="275">
        <v>2</v>
      </c>
    </row>
    <row r="110" spans="1:21" ht="24.95" customHeight="1" x14ac:dyDescent="0.25">
      <c r="A110" s="165">
        <v>100</v>
      </c>
      <c r="C110" s="215" t="s">
        <v>214</v>
      </c>
      <c r="D110" s="271" t="s">
        <v>171</v>
      </c>
      <c r="E110" s="274">
        <v>6</v>
      </c>
    </row>
    <row r="111" spans="1:21" ht="24.95" customHeight="1" x14ac:dyDescent="0.25">
      <c r="A111" s="165">
        <v>101</v>
      </c>
      <c r="C111" s="216" t="s">
        <v>215</v>
      </c>
      <c r="D111" s="217" t="s">
        <v>118</v>
      </c>
      <c r="E111" s="276">
        <v>20</v>
      </c>
    </row>
    <row r="112" spans="1:21" ht="24.95" customHeight="1" x14ac:dyDescent="0.25">
      <c r="A112" s="165">
        <v>102</v>
      </c>
      <c r="C112" s="216" t="s">
        <v>216</v>
      </c>
      <c r="D112" s="218" t="s">
        <v>118</v>
      </c>
      <c r="E112" s="276">
        <v>20</v>
      </c>
    </row>
    <row r="113" spans="1:5" ht="24.95" customHeight="1" x14ac:dyDescent="0.25">
      <c r="A113" s="165">
        <v>103</v>
      </c>
      <c r="C113" s="216" t="s">
        <v>217</v>
      </c>
      <c r="D113" s="217" t="s">
        <v>171</v>
      </c>
      <c r="E113" s="276">
        <v>20</v>
      </c>
    </row>
    <row r="114" spans="1:5" ht="24.95" customHeight="1" x14ac:dyDescent="0.25">
      <c r="A114" s="165">
        <v>104</v>
      </c>
      <c r="C114" s="216" t="s">
        <v>218</v>
      </c>
      <c r="D114" s="218" t="s">
        <v>171</v>
      </c>
      <c r="E114" s="276">
        <v>20</v>
      </c>
    </row>
    <row r="115" spans="1:5" ht="24.95" customHeight="1" x14ac:dyDescent="0.25">
      <c r="A115" s="165">
        <v>105</v>
      </c>
      <c r="C115" s="192" t="s">
        <v>219</v>
      </c>
      <c r="D115" s="217" t="s">
        <v>171</v>
      </c>
      <c r="E115" s="276">
        <v>4</v>
      </c>
    </row>
    <row r="116" spans="1:5" ht="24.95" customHeight="1" x14ac:dyDescent="0.25">
      <c r="A116" s="165">
        <v>106</v>
      </c>
      <c r="C116" s="193" t="s">
        <v>220</v>
      </c>
      <c r="D116" s="271" t="s">
        <v>221</v>
      </c>
      <c r="E116" s="276">
        <v>5</v>
      </c>
    </row>
    <row r="117" spans="1:5" ht="24.95" customHeight="1" x14ac:dyDescent="0.25">
      <c r="A117" s="165">
        <v>107</v>
      </c>
      <c r="C117" s="191" t="s">
        <v>222</v>
      </c>
      <c r="D117" s="218" t="s">
        <v>221</v>
      </c>
      <c r="E117" s="276">
        <v>5</v>
      </c>
    </row>
    <row r="118" spans="1:5" ht="24.95" customHeight="1" x14ac:dyDescent="0.25">
      <c r="A118" s="165">
        <v>108</v>
      </c>
      <c r="C118" s="191" t="s">
        <v>223</v>
      </c>
      <c r="D118" s="218" t="s">
        <v>221</v>
      </c>
      <c r="E118" s="276">
        <v>3</v>
      </c>
    </row>
    <row r="119" spans="1:5" ht="24.95" customHeight="1" x14ac:dyDescent="0.25">
      <c r="A119" s="165">
        <v>109</v>
      </c>
      <c r="C119" s="191" t="s">
        <v>224</v>
      </c>
      <c r="D119" s="218" t="s">
        <v>221</v>
      </c>
      <c r="E119" s="276">
        <v>6</v>
      </c>
    </row>
    <row r="120" spans="1:5" ht="24.95" customHeight="1" x14ac:dyDescent="0.25">
      <c r="A120" s="165">
        <v>110</v>
      </c>
      <c r="C120" s="215" t="s">
        <v>225</v>
      </c>
      <c r="D120" s="273" t="s">
        <v>129</v>
      </c>
      <c r="E120" s="276">
        <v>2</v>
      </c>
    </row>
    <row r="121" spans="1:5" ht="24.95" customHeight="1" x14ac:dyDescent="0.25">
      <c r="A121" s="165">
        <v>111</v>
      </c>
      <c r="C121" s="191" t="s">
        <v>224</v>
      </c>
      <c r="D121" s="272" t="s">
        <v>221</v>
      </c>
      <c r="E121" s="276">
        <v>6</v>
      </c>
    </row>
    <row r="122" spans="1:5" ht="24.95" customHeight="1" x14ac:dyDescent="0.25">
      <c r="A122" s="165"/>
      <c r="C122" s="209" t="s">
        <v>226</v>
      </c>
      <c r="D122" s="163"/>
      <c r="E122" s="164"/>
    </row>
    <row r="123" spans="1:5" ht="24.95" customHeight="1" x14ac:dyDescent="0.25">
      <c r="A123" s="165">
        <v>112</v>
      </c>
      <c r="C123" s="189" t="s">
        <v>227</v>
      </c>
      <c r="D123" s="189" t="s">
        <v>118</v>
      </c>
      <c r="E123" s="277">
        <v>166</v>
      </c>
    </row>
    <row r="124" spans="1:5" ht="24.95" customHeight="1" x14ac:dyDescent="0.25">
      <c r="A124" s="165">
        <v>113</v>
      </c>
      <c r="C124" s="189" t="s">
        <v>228</v>
      </c>
      <c r="D124" s="189" t="s">
        <v>118</v>
      </c>
      <c r="E124" s="277">
        <v>15</v>
      </c>
    </row>
    <row r="125" spans="1:5" ht="24.95" customHeight="1" x14ac:dyDescent="0.25">
      <c r="A125" s="165">
        <v>114</v>
      </c>
      <c r="C125" s="278" t="s">
        <v>253</v>
      </c>
      <c r="D125" s="189" t="s">
        <v>118</v>
      </c>
      <c r="E125" s="277">
        <v>8.8000000000000007</v>
      </c>
    </row>
    <row r="126" spans="1:5" ht="24.95" customHeight="1" x14ac:dyDescent="0.25">
      <c r="A126" s="165">
        <v>115</v>
      </c>
      <c r="C126" s="278" t="s">
        <v>254</v>
      </c>
      <c r="D126" s="189" t="s">
        <v>118</v>
      </c>
      <c r="E126" s="277">
        <v>96.4</v>
      </c>
    </row>
    <row r="127" spans="1:5" ht="24.95" customHeight="1" x14ac:dyDescent="0.25">
      <c r="A127" s="165">
        <v>116</v>
      </c>
      <c r="C127" s="189" t="s">
        <v>229</v>
      </c>
      <c r="D127" s="189" t="s">
        <v>118</v>
      </c>
      <c r="E127" s="277">
        <v>22</v>
      </c>
    </row>
    <row r="128" spans="1:5" ht="24.95" customHeight="1" x14ac:dyDescent="0.25">
      <c r="A128" s="165">
        <v>117</v>
      </c>
      <c r="C128" s="278" t="s">
        <v>255</v>
      </c>
      <c r="D128" s="189" t="s">
        <v>120</v>
      </c>
      <c r="E128" s="277">
        <v>32</v>
      </c>
    </row>
    <row r="129" spans="1:5" ht="24.95" customHeight="1" x14ac:dyDescent="0.25">
      <c r="A129" s="165">
        <v>118</v>
      </c>
      <c r="C129" s="278" t="s">
        <v>256</v>
      </c>
      <c r="D129" s="189" t="s">
        <v>120</v>
      </c>
      <c r="E129" s="277">
        <v>310.5</v>
      </c>
    </row>
    <row r="130" spans="1:5" ht="24.95" customHeight="1" x14ac:dyDescent="0.25">
      <c r="A130" s="165">
        <v>119</v>
      </c>
      <c r="C130" s="189" t="s">
        <v>230</v>
      </c>
      <c r="D130" s="189" t="s">
        <v>102</v>
      </c>
      <c r="E130" s="277">
        <v>554.5</v>
      </c>
    </row>
    <row r="131" spans="1:5" ht="24.95" customHeight="1" x14ac:dyDescent="0.25">
      <c r="A131" s="165">
        <v>120</v>
      </c>
      <c r="C131" s="189" t="s">
        <v>257</v>
      </c>
      <c r="D131" s="189" t="s">
        <v>104</v>
      </c>
      <c r="E131" s="277">
        <v>275</v>
      </c>
    </row>
    <row r="132" spans="1:5" ht="24.95" customHeight="1" x14ac:dyDescent="0.25">
      <c r="A132" s="165">
        <v>121</v>
      </c>
      <c r="C132" s="189" t="s">
        <v>258</v>
      </c>
      <c r="D132" s="189" t="s">
        <v>104</v>
      </c>
      <c r="E132" s="277">
        <v>33</v>
      </c>
    </row>
    <row r="133" spans="1:5" ht="24.95" customHeight="1" x14ac:dyDescent="0.25">
      <c r="A133" s="165">
        <v>122</v>
      </c>
      <c r="C133" s="189" t="s">
        <v>259</v>
      </c>
      <c r="D133" s="189" t="s">
        <v>104</v>
      </c>
      <c r="E133" s="277">
        <v>58</v>
      </c>
    </row>
    <row r="134" spans="1:5" ht="24.95" customHeight="1" x14ac:dyDescent="0.25">
      <c r="A134" s="165">
        <v>123</v>
      </c>
      <c r="C134" s="189" t="s">
        <v>260</v>
      </c>
      <c r="D134" s="189" t="s">
        <v>104</v>
      </c>
      <c r="E134" s="277">
        <v>5.17</v>
      </c>
    </row>
    <row r="135" spans="1:5" ht="24.95" customHeight="1" x14ac:dyDescent="0.25">
      <c r="A135" s="165">
        <v>124</v>
      </c>
      <c r="C135" s="189" t="s">
        <v>231</v>
      </c>
      <c r="D135" s="189" t="s">
        <v>120</v>
      </c>
      <c r="E135" s="277">
        <v>631.70000000000005</v>
      </c>
    </row>
    <row r="136" spans="1:5" ht="24.95" customHeight="1" x14ac:dyDescent="0.25">
      <c r="A136" s="165">
        <v>125</v>
      </c>
      <c r="C136" s="189" t="s">
        <v>232</v>
      </c>
      <c r="D136" s="189" t="s">
        <v>120</v>
      </c>
      <c r="E136" s="277">
        <v>631.70000000000005</v>
      </c>
    </row>
    <row r="137" spans="1:5" ht="24.95" customHeight="1" x14ac:dyDescent="0.25">
      <c r="A137" s="165">
        <v>126</v>
      </c>
      <c r="C137" s="189" t="s">
        <v>233</v>
      </c>
      <c r="D137" s="189" t="s">
        <v>120</v>
      </c>
      <c r="E137" s="277">
        <v>42</v>
      </c>
    </row>
    <row r="138" spans="1:5" ht="24.95" customHeight="1" x14ac:dyDescent="0.25">
      <c r="A138" s="165">
        <v>127</v>
      </c>
      <c r="C138" s="189" t="s">
        <v>234</v>
      </c>
      <c r="D138" s="189" t="s">
        <v>106</v>
      </c>
      <c r="E138" s="277">
        <v>10</v>
      </c>
    </row>
    <row r="139" spans="1:5" ht="24.95" customHeight="1" x14ac:dyDescent="0.25">
      <c r="A139" s="165">
        <v>128</v>
      </c>
      <c r="C139" s="189" t="s">
        <v>235</v>
      </c>
      <c r="D139" s="189" t="s">
        <v>106</v>
      </c>
      <c r="E139" s="277">
        <v>4</v>
      </c>
    </row>
    <row r="140" spans="1:5" ht="24.95" customHeight="1" x14ac:dyDescent="0.25">
      <c r="A140" s="165">
        <v>129</v>
      </c>
      <c r="C140" s="189" t="s">
        <v>236</v>
      </c>
      <c r="D140" s="189" t="s">
        <v>106</v>
      </c>
      <c r="E140" s="277">
        <v>12</v>
      </c>
    </row>
    <row r="141" spans="1:5" ht="24.95" customHeight="1" x14ac:dyDescent="0.25">
      <c r="A141" s="165">
        <v>130</v>
      </c>
      <c r="C141" s="189" t="s">
        <v>237</v>
      </c>
      <c r="D141" s="189" t="s">
        <v>106</v>
      </c>
      <c r="E141" s="277">
        <v>1</v>
      </c>
    </row>
    <row r="142" spans="1:5" ht="24.95" customHeight="1" x14ac:dyDescent="0.25">
      <c r="A142" s="165">
        <v>131</v>
      </c>
      <c r="C142" s="189" t="s">
        <v>238</v>
      </c>
      <c r="D142" s="189" t="s">
        <v>106</v>
      </c>
      <c r="E142" s="277">
        <v>5</v>
      </c>
    </row>
    <row r="143" spans="1:5" ht="24.95" customHeight="1" x14ac:dyDescent="0.25">
      <c r="A143" s="165">
        <v>132</v>
      </c>
      <c r="C143" s="189" t="s">
        <v>239</v>
      </c>
      <c r="D143" s="189" t="s">
        <v>106</v>
      </c>
      <c r="E143" s="277">
        <v>2</v>
      </c>
    </row>
    <row r="144" spans="1:5" ht="24.95" customHeight="1" x14ac:dyDescent="0.25">
      <c r="A144" s="165">
        <v>133</v>
      </c>
      <c r="C144" s="189" t="s">
        <v>240</v>
      </c>
      <c r="D144" s="189" t="s">
        <v>120</v>
      </c>
      <c r="E144" s="277">
        <v>342.5</v>
      </c>
    </row>
    <row r="145" spans="1:5" ht="24.95" customHeight="1" x14ac:dyDescent="0.25">
      <c r="A145" s="165">
        <v>134</v>
      </c>
      <c r="C145" s="189" t="s">
        <v>241</v>
      </c>
      <c r="D145" s="189" t="s">
        <v>120</v>
      </c>
      <c r="E145" s="277">
        <v>32</v>
      </c>
    </row>
    <row r="146" spans="1:5" ht="24.95" customHeight="1" x14ac:dyDescent="0.25">
      <c r="A146" s="165">
        <v>135</v>
      </c>
      <c r="C146" s="189" t="s">
        <v>242</v>
      </c>
      <c r="D146" s="189" t="s">
        <v>120</v>
      </c>
      <c r="E146" s="277">
        <v>11.1</v>
      </c>
    </row>
    <row r="147" spans="1:5" ht="24.95" customHeight="1" x14ac:dyDescent="0.25">
      <c r="A147" s="165">
        <v>136</v>
      </c>
      <c r="C147" s="189" t="s">
        <v>243</v>
      </c>
      <c r="D147" s="189" t="s">
        <v>120</v>
      </c>
      <c r="E147" s="277">
        <v>20.9</v>
      </c>
    </row>
    <row r="148" spans="1:5" ht="24.95" customHeight="1" x14ac:dyDescent="0.25">
      <c r="A148" s="165">
        <v>137</v>
      </c>
      <c r="C148" s="189" t="s">
        <v>244</v>
      </c>
      <c r="D148" s="189" t="s">
        <v>120</v>
      </c>
      <c r="E148" s="277">
        <v>5</v>
      </c>
    </row>
    <row r="149" spans="1:5" ht="24.95" customHeight="1" x14ac:dyDescent="0.25">
      <c r="A149" s="165">
        <v>138</v>
      </c>
      <c r="C149" s="189" t="s">
        <v>245</v>
      </c>
      <c r="D149" s="189" t="s">
        <v>120</v>
      </c>
      <c r="E149" s="277">
        <v>310.5</v>
      </c>
    </row>
    <row r="150" spans="1:5" ht="24.95" customHeight="1" x14ac:dyDescent="0.25">
      <c r="A150" s="165">
        <v>139</v>
      </c>
      <c r="C150" s="189" t="s">
        <v>246</v>
      </c>
      <c r="D150" s="189" t="s">
        <v>120</v>
      </c>
      <c r="E150" s="277">
        <v>310.5</v>
      </c>
    </row>
    <row r="151" spans="1:5" ht="24.95" customHeight="1" x14ac:dyDescent="0.25">
      <c r="A151" s="165">
        <v>140</v>
      </c>
      <c r="C151" s="189" t="s">
        <v>247</v>
      </c>
      <c r="D151" s="189" t="s">
        <v>120</v>
      </c>
      <c r="E151" s="277">
        <v>275.5</v>
      </c>
    </row>
    <row r="152" spans="1:5" ht="24.95" customHeight="1" x14ac:dyDescent="0.25">
      <c r="A152" s="165">
        <v>141</v>
      </c>
      <c r="C152" s="189" t="s">
        <v>248</v>
      </c>
      <c r="D152" s="189" t="s">
        <v>120</v>
      </c>
      <c r="E152" s="277">
        <v>35</v>
      </c>
    </row>
    <row r="153" spans="1:5" ht="24.95" customHeight="1" x14ac:dyDescent="0.25">
      <c r="A153" s="165">
        <v>142</v>
      </c>
      <c r="C153" s="189" t="s">
        <v>249</v>
      </c>
      <c r="D153" s="189" t="s">
        <v>120</v>
      </c>
      <c r="E153" s="277">
        <v>7</v>
      </c>
    </row>
    <row r="154" spans="1:5" ht="24.95" customHeight="1" x14ac:dyDescent="0.25">
      <c r="A154" s="165">
        <v>143</v>
      </c>
      <c r="C154" s="189" t="s">
        <v>250</v>
      </c>
      <c r="D154" s="189" t="s">
        <v>120</v>
      </c>
      <c r="E154" s="277">
        <v>342.5</v>
      </c>
    </row>
    <row r="155" spans="1:5" ht="24.95" customHeight="1" x14ac:dyDescent="0.25">
      <c r="A155" s="165">
        <v>144</v>
      </c>
      <c r="C155" s="189" t="s">
        <v>251</v>
      </c>
      <c r="D155" s="189" t="s">
        <v>120</v>
      </c>
      <c r="E155" s="277">
        <v>974.2</v>
      </c>
    </row>
    <row r="156" spans="1:5" ht="24.95" customHeight="1" x14ac:dyDescent="0.25">
      <c r="A156" s="165">
        <v>145</v>
      </c>
      <c r="C156" s="189" t="s">
        <v>252</v>
      </c>
      <c r="D156" s="189" t="s">
        <v>102</v>
      </c>
      <c r="E156" s="277">
        <v>554.5</v>
      </c>
    </row>
    <row r="157" spans="1:5" ht="24.95" customHeight="1" x14ac:dyDescent="0.25">
      <c r="A157" s="165"/>
      <c r="C157" s="209" t="s">
        <v>261</v>
      </c>
      <c r="D157" s="213"/>
      <c r="E157" s="164"/>
    </row>
    <row r="158" spans="1:5" ht="24.95" customHeight="1" x14ac:dyDescent="0.25">
      <c r="A158" s="165">
        <v>146</v>
      </c>
      <c r="C158" s="279" t="s">
        <v>262</v>
      </c>
      <c r="D158" s="279" t="s">
        <v>118</v>
      </c>
      <c r="E158" s="280">
        <v>96</v>
      </c>
    </row>
    <row r="159" spans="1:5" ht="24.95" customHeight="1" x14ac:dyDescent="0.25">
      <c r="A159" s="165">
        <v>147</v>
      </c>
      <c r="C159" s="281" t="s">
        <v>263</v>
      </c>
      <c r="D159" s="281"/>
      <c r="E159" s="282"/>
    </row>
    <row r="160" spans="1:5" ht="24.95" customHeight="1" x14ac:dyDescent="0.25">
      <c r="A160" s="165">
        <v>148</v>
      </c>
      <c r="C160" s="279" t="s">
        <v>264</v>
      </c>
      <c r="D160" s="279"/>
      <c r="E160" s="280">
        <v>96</v>
      </c>
    </row>
    <row r="161" spans="1:5" ht="24.95" customHeight="1" x14ac:dyDescent="0.25">
      <c r="A161" s="165">
        <v>149</v>
      </c>
      <c r="C161" s="279" t="s">
        <v>265</v>
      </c>
      <c r="D161" s="279" t="s">
        <v>118</v>
      </c>
      <c r="E161" s="280">
        <v>96</v>
      </c>
    </row>
    <row r="162" spans="1:5" ht="24.95" customHeight="1" x14ac:dyDescent="0.25">
      <c r="A162" s="165">
        <v>150</v>
      </c>
      <c r="C162" s="279" t="s">
        <v>264</v>
      </c>
      <c r="D162" s="279"/>
      <c r="E162" s="280">
        <v>96</v>
      </c>
    </row>
    <row r="163" spans="1:5" ht="24.95" customHeight="1" x14ac:dyDescent="0.25">
      <c r="A163" s="165">
        <v>151</v>
      </c>
      <c r="C163" s="279" t="s">
        <v>266</v>
      </c>
      <c r="D163" s="279" t="s">
        <v>120</v>
      </c>
      <c r="E163" s="280">
        <v>26.4</v>
      </c>
    </row>
    <row r="164" spans="1:5" ht="24.95" customHeight="1" x14ac:dyDescent="0.25">
      <c r="A164" s="165">
        <v>152</v>
      </c>
      <c r="C164" s="279" t="s">
        <v>267</v>
      </c>
      <c r="D164" s="279"/>
      <c r="E164" s="280">
        <v>26.4</v>
      </c>
    </row>
    <row r="165" spans="1:5" ht="24.95" customHeight="1" x14ac:dyDescent="0.25">
      <c r="A165" s="165">
        <v>153</v>
      </c>
      <c r="C165" s="279" t="s">
        <v>268</v>
      </c>
      <c r="D165" s="279" t="s">
        <v>120</v>
      </c>
      <c r="E165" s="280">
        <v>26.4</v>
      </c>
    </row>
    <row r="166" spans="1:5" ht="24.95" customHeight="1" x14ac:dyDescent="0.25">
      <c r="A166" s="165">
        <v>154</v>
      </c>
      <c r="C166" s="279" t="s">
        <v>267</v>
      </c>
      <c r="D166" s="279"/>
      <c r="E166" s="280">
        <v>26.4</v>
      </c>
    </row>
    <row r="167" spans="1:5" ht="24.95" customHeight="1" x14ac:dyDescent="0.25">
      <c r="A167" s="165">
        <v>155</v>
      </c>
      <c r="C167" s="279" t="s">
        <v>269</v>
      </c>
      <c r="D167" s="279" t="s">
        <v>120</v>
      </c>
      <c r="E167" s="280">
        <v>18</v>
      </c>
    </row>
    <row r="168" spans="1:5" ht="24.95" customHeight="1" x14ac:dyDescent="0.25">
      <c r="A168" s="165">
        <v>156</v>
      </c>
      <c r="C168" s="281" t="s">
        <v>270</v>
      </c>
      <c r="D168" s="281"/>
      <c r="E168" s="282"/>
    </row>
    <row r="169" spans="1:5" ht="24.95" customHeight="1" x14ac:dyDescent="0.25">
      <c r="A169" s="165">
        <v>157</v>
      </c>
      <c r="C169" s="279" t="s">
        <v>271</v>
      </c>
      <c r="D169" s="279"/>
      <c r="E169" s="280">
        <v>18</v>
      </c>
    </row>
    <row r="170" spans="1:5" ht="24.95" customHeight="1" x14ac:dyDescent="0.25">
      <c r="A170" s="165">
        <v>158</v>
      </c>
      <c r="C170" s="279" t="s">
        <v>272</v>
      </c>
      <c r="D170" s="279" t="s">
        <v>120</v>
      </c>
      <c r="E170" s="280">
        <v>36</v>
      </c>
    </row>
    <row r="171" spans="1:5" ht="24.95" customHeight="1" x14ac:dyDescent="0.25">
      <c r="A171" s="165">
        <v>159</v>
      </c>
      <c r="C171" s="281" t="s">
        <v>273</v>
      </c>
      <c r="D171" s="281"/>
      <c r="E171" s="282"/>
    </row>
    <row r="172" spans="1:5" ht="24.95" customHeight="1" x14ac:dyDescent="0.25">
      <c r="A172" s="165">
        <v>160</v>
      </c>
      <c r="C172" s="279" t="s">
        <v>274</v>
      </c>
      <c r="D172" s="279"/>
      <c r="E172" s="280">
        <v>36</v>
      </c>
    </row>
    <row r="173" spans="1:5" ht="24.95" customHeight="1" x14ac:dyDescent="0.25">
      <c r="A173" s="165">
        <v>161</v>
      </c>
      <c r="C173" s="283" t="s">
        <v>275</v>
      </c>
      <c r="D173" s="283" t="s">
        <v>106</v>
      </c>
      <c r="E173" s="284">
        <v>6</v>
      </c>
    </row>
    <row r="174" spans="1:5" ht="24.95" customHeight="1" x14ac:dyDescent="0.25">
      <c r="A174" s="165">
        <v>162</v>
      </c>
      <c r="C174" s="281" t="s">
        <v>276</v>
      </c>
      <c r="D174" s="281"/>
      <c r="E174" s="282"/>
    </row>
    <row r="175" spans="1:5" ht="24.95" customHeight="1" x14ac:dyDescent="0.25">
      <c r="A175" s="165">
        <v>163</v>
      </c>
      <c r="C175" s="279" t="s">
        <v>277</v>
      </c>
      <c r="D175" s="279"/>
      <c r="E175" s="280">
        <v>6</v>
      </c>
    </row>
    <row r="176" spans="1:5" ht="24.95" customHeight="1" x14ac:dyDescent="0.25">
      <c r="A176" s="165">
        <v>164</v>
      </c>
      <c r="C176" s="279" t="s">
        <v>278</v>
      </c>
      <c r="D176" s="279" t="s">
        <v>106</v>
      </c>
      <c r="E176" s="280">
        <v>47</v>
      </c>
    </row>
    <row r="177" spans="1:5" ht="24.95" customHeight="1" x14ac:dyDescent="0.25">
      <c r="A177" s="165">
        <v>165</v>
      </c>
      <c r="C177" s="281" t="s">
        <v>279</v>
      </c>
      <c r="D177" s="281"/>
      <c r="E177" s="282"/>
    </row>
    <row r="178" spans="1:5" ht="24.95" customHeight="1" x14ac:dyDescent="0.25">
      <c r="A178" s="165">
        <v>166</v>
      </c>
      <c r="C178" s="279" t="s">
        <v>280</v>
      </c>
      <c r="D178" s="279"/>
      <c r="E178" s="280">
        <v>47</v>
      </c>
    </row>
    <row r="179" spans="1:5" ht="24.95" customHeight="1" x14ac:dyDescent="0.25">
      <c r="A179" s="165">
        <v>167</v>
      </c>
      <c r="C179" s="283" t="s">
        <v>281</v>
      </c>
      <c r="D179" s="283" t="s">
        <v>106</v>
      </c>
      <c r="E179" s="284">
        <v>69</v>
      </c>
    </row>
    <row r="180" spans="1:5" ht="24.95" customHeight="1" x14ac:dyDescent="0.25">
      <c r="A180" s="165">
        <v>168</v>
      </c>
      <c r="C180" s="281" t="s">
        <v>282</v>
      </c>
      <c r="D180" s="281"/>
      <c r="E180" s="282"/>
    </row>
    <row r="181" spans="1:5" ht="24.95" customHeight="1" x14ac:dyDescent="0.25">
      <c r="A181" s="165">
        <v>169</v>
      </c>
      <c r="C181" s="279" t="s">
        <v>283</v>
      </c>
      <c r="D181" s="279"/>
      <c r="E181" s="280">
        <v>69</v>
      </c>
    </row>
    <row r="182" spans="1:5" ht="24.95" customHeight="1" x14ac:dyDescent="0.25">
      <c r="A182" s="165">
        <v>170</v>
      </c>
      <c r="C182" s="283" t="s">
        <v>284</v>
      </c>
      <c r="D182" s="283" t="s">
        <v>106</v>
      </c>
      <c r="E182" s="284">
        <v>93</v>
      </c>
    </row>
    <row r="183" spans="1:5" ht="24.95" customHeight="1" x14ac:dyDescent="0.25">
      <c r="A183" s="165">
        <v>171</v>
      </c>
      <c r="C183" s="281" t="s">
        <v>285</v>
      </c>
      <c r="D183" s="281"/>
      <c r="E183" s="282"/>
    </row>
    <row r="184" spans="1:5" ht="24.95" customHeight="1" x14ac:dyDescent="0.25">
      <c r="A184" s="165">
        <v>172</v>
      </c>
      <c r="C184" s="279" t="s">
        <v>286</v>
      </c>
      <c r="D184" s="279"/>
      <c r="E184" s="280">
        <v>93</v>
      </c>
    </row>
    <row r="185" spans="1:5" ht="24.95" customHeight="1" x14ac:dyDescent="0.25">
      <c r="A185" s="165">
        <v>173</v>
      </c>
      <c r="C185" s="283" t="s">
        <v>287</v>
      </c>
      <c r="D185" s="283" t="s">
        <v>106</v>
      </c>
      <c r="E185" s="284">
        <v>19</v>
      </c>
    </row>
    <row r="186" spans="1:5" ht="24.95" customHeight="1" x14ac:dyDescent="0.25">
      <c r="A186" s="165">
        <v>174</v>
      </c>
      <c r="C186" s="279" t="s">
        <v>288</v>
      </c>
      <c r="D186" s="279"/>
      <c r="E186" s="280">
        <v>19</v>
      </c>
    </row>
    <row r="187" spans="1:5" ht="24.95" customHeight="1" x14ac:dyDescent="0.25">
      <c r="A187" s="165">
        <v>175</v>
      </c>
      <c r="C187" s="283" t="s">
        <v>289</v>
      </c>
      <c r="D187" s="283" t="s">
        <v>106</v>
      </c>
      <c r="E187" s="284">
        <v>14</v>
      </c>
    </row>
    <row r="188" spans="1:5" ht="24.95" customHeight="1" x14ac:dyDescent="0.25">
      <c r="A188" s="165">
        <v>176</v>
      </c>
      <c r="C188" s="279" t="s">
        <v>290</v>
      </c>
      <c r="D188" s="279"/>
      <c r="E188" s="280">
        <v>14</v>
      </c>
    </row>
    <row r="189" spans="1:5" ht="24.95" customHeight="1" x14ac:dyDescent="0.25">
      <c r="A189" s="165">
        <v>177</v>
      </c>
      <c r="C189" s="283" t="s">
        <v>291</v>
      </c>
      <c r="D189" s="283" t="s">
        <v>106</v>
      </c>
      <c r="E189" s="284">
        <v>66</v>
      </c>
    </row>
    <row r="190" spans="1:5" ht="24.95" customHeight="1" x14ac:dyDescent="0.25">
      <c r="A190" s="165">
        <v>178</v>
      </c>
      <c r="C190" s="281" t="s">
        <v>292</v>
      </c>
      <c r="D190" s="281"/>
      <c r="E190" s="282"/>
    </row>
    <row r="191" spans="1:5" ht="24.95" customHeight="1" x14ac:dyDescent="0.25">
      <c r="A191" s="165">
        <v>179</v>
      </c>
      <c r="C191" s="279" t="s">
        <v>293</v>
      </c>
      <c r="D191" s="279" t="s">
        <v>106</v>
      </c>
      <c r="E191" s="280">
        <v>47</v>
      </c>
    </row>
    <row r="192" spans="1:5" ht="24.95" customHeight="1" x14ac:dyDescent="0.25">
      <c r="A192" s="165">
        <v>180</v>
      </c>
      <c r="C192" s="279" t="s">
        <v>280</v>
      </c>
      <c r="D192" s="279"/>
      <c r="E192" s="280">
        <v>47</v>
      </c>
    </row>
    <row r="193" spans="1:5" ht="24.95" customHeight="1" x14ac:dyDescent="0.25">
      <c r="A193" s="165">
        <v>181</v>
      </c>
      <c r="C193" s="283" t="s">
        <v>294</v>
      </c>
      <c r="D193" s="283" t="s">
        <v>295</v>
      </c>
      <c r="E193" s="284">
        <v>2</v>
      </c>
    </row>
    <row r="194" spans="1:5" ht="24.95" customHeight="1" x14ac:dyDescent="0.25">
      <c r="A194" s="165">
        <v>182</v>
      </c>
      <c r="C194" s="279" t="s">
        <v>296</v>
      </c>
      <c r="D194" s="279"/>
      <c r="E194" s="280">
        <v>2</v>
      </c>
    </row>
    <row r="195" spans="1:5" ht="24.95" customHeight="1" x14ac:dyDescent="0.25">
      <c r="A195" s="165">
        <v>183</v>
      </c>
      <c r="C195" s="283" t="s">
        <v>297</v>
      </c>
      <c r="D195" s="283" t="s">
        <v>106</v>
      </c>
      <c r="E195" s="284">
        <v>24</v>
      </c>
    </row>
    <row r="196" spans="1:5" ht="24.95" customHeight="1" x14ac:dyDescent="0.25">
      <c r="A196" s="165">
        <v>184</v>
      </c>
      <c r="C196" s="279" t="s">
        <v>298</v>
      </c>
      <c r="D196" s="279"/>
      <c r="E196" s="280">
        <v>24</v>
      </c>
    </row>
    <row r="197" spans="1:5" ht="24.95" customHeight="1" x14ac:dyDescent="0.25">
      <c r="A197" s="165">
        <v>185</v>
      </c>
      <c r="C197" s="279" t="s">
        <v>299</v>
      </c>
      <c r="D197" s="279" t="s">
        <v>118</v>
      </c>
      <c r="E197" s="280">
        <v>900</v>
      </c>
    </row>
    <row r="198" spans="1:5" ht="24.95" customHeight="1" x14ac:dyDescent="0.25">
      <c r="A198" s="165">
        <v>186</v>
      </c>
      <c r="C198" s="281" t="s">
        <v>300</v>
      </c>
      <c r="D198" s="281"/>
      <c r="E198" s="282"/>
    </row>
    <row r="199" spans="1:5" ht="24.95" customHeight="1" x14ac:dyDescent="0.25">
      <c r="A199" s="165">
        <v>187</v>
      </c>
      <c r="C199" s="279" t="s">
        <v>301</v>
      </c>
      <c r="D199" s="279"/>
      <c r="E199" s="280">
        <v>900</v>
      </c>
    </row>
    <row r="200" spans="1:5" ht="24.95" customHeight="1" x14ac:dyDescent="0.25">
      <c r="A200" s="165">
        <v>188</v>
      </c>
      <c r="C200" s="283" t="s">
        <v>302</v>
      </c>
      <c r="D200" s="283" t="s">
        <v>118</v>
      </c>
      <c r="E200" s="284">
        <v>900</v>
      </c>
    </row>
    <row r="201" spans="1:5" ht="24.95" customHeight="1" x14ac:dyDescent="0.25">
      <c r="A201" s="165">
        <v>189</v>
      </c>
      <c r="C201" s="281" t="s">
        <v>303</v>
      </c>
      <c r="D201" s="281"/>
      <c r="E201" s="282"/>
    </row>
    <row r="202" spans="1:5" ht="24.95" customHeight="1" x14ac:dyDescent="0.25">
      <c r="A202" s="165">
        <v>190</v>
      </c>
      <c r="C202" s="279" t="s">
        <v>301</v>
      </c>
      <c r="D202" s="279"/>
      <c r="E202" s="280">
        <v>900</v>
      </c>
    </row>
    <row r="203" spans="1:5" ht="24.95" customHeight="1" x14ac:dyDescent="0.25">
      <c r="A203" s="165">
        <v>191</v>
      </c>
      <c r="C203" s="279" t="s">
        <v>304</v>
      </c>
      <c r="D203" s="279" t="s">
        <v>118</v>
      </c>
      <c r="E203" s="280">
        <v>900</v>
      </c>
    </row>
    <row r="204" spans="1:5" ht="24.95" customHeight="1" x14ac:dyDescent="0.25">
      <c r="A204" s="165">
        <v>192</v>
      </c>
      <c r="C204" s="279" t="s">
        <v>301</v>
      </c>
      <c r="D204" s="279"/>
      <c r="E204" s="280">
        <v>900</v>
      </c>
    </row>
    <row r="205" spans="1:5" ht="24.95" customHeight="1" x14ac:dyDescent="0.25">
      <c r="A205" s="165">
        <v>193</v>
      </c>
      <c r="C205" s="279" t="s">
        <v>305</v>
      </c>
      <c r="D205" s="279" t="s">
        <v>102</v>
      </c>
      <c r="E205" s="280">
        <v>25.254000000000001</v>
      </c>
    </row>
    <row r="206" spans="1:5" ht="24.95" customHeight="1" x14ac:dyDescent="0.25">
      <c r="A206" s="165"/>
      <c r="C206" s="209" t="s">
        <v>306</v>
      </c>
      <c r="D206" s="190"/>
      <c r="E206" s="194"/>
    </row>
    <row r="207" spans="1:5" ht="24.95" customHeight="1" x14ac:dyDescent="0.25">
      <c r="A207" s="165">
        <v>194</v>
      </c>
      <c r="C207" s="279" t="s">
        <v>278</v>
      </c>
      <c r="D207" s="279" t="s">
        <v>106</v>
      </c>
      <c r="E207" s="280">
        <v>13</v>
      </c>
    </row>
    <row r="208" spans="1:5" ht="24.95" customHeight="1" x14ac:dyDescent="0.25">
      <c r="A208" s="165">
        <v>195</v>
      </c>
      <c r="C208" s="279" t="s">
        <v>307</v>
      </c>
      <c r="D208" s="279"/>
      <c r="E208" s="280">
        <v>13</v>
      </c>
    </row>
    <row r="209" spans="1:5" ht="24.95" customHeight="1" x14ac:dyDescent="0.25">
      <c r="A209" s="165">
        <v>196</v>
      </c>
      <c r="C209" s="283" t="s">
        <v>281</v>
      </c>
      <c r="D209" s="283" t="s">
        <v>106</v>
      </c>
      <c r="E209" s="284">
        <v>9</v>
      </c>
    </row>
    <row r="210" spans="1:5" ht="24.95" customHeight="1" x14ac:dyDescent="0.25">
      <c r="A210" s="165">
        <v>197</v>
      </c>
      <c r="C210" s="281" t="s">
        <v>308</v>
      </c>
      <c r="D210" s="281"/>
      <c r="E210" s="282"/>
    </row>
    <row r="211" spans="1:5" ht="24.95" customHeight="1" x14ac:dyDescent="0.25">
      <c r="A211" s="165">
        <v>198</v>
      </c>
      <c r="C211" s="279" t="s">
        <v>309</v>
      </c>
      <c r="D211" s="279"/>
      <c r="E211" s="280">
        <v>9</v>
      </c>
    </row>
    <row r="212" spans="1:5" ht="24.95" customHeight="1" x14ac:dyDescent="0.25">
      <c r="A212" s="165">
        <v>199</v>
      </c>
      <c r="C212" s="283" t="s">
        <v>284</v>
      </c>
      <c r="D212" s="283" t="s">
        <v>106</v>
      </c>
      <c r="E212" s="284">
        <v>47</v>
      </c>
    </row>
    <row r="213" spans="1:5" ht="24.95" customHeight="1" x14ac:dyDescent="0.25">
      <c r="A213" s="165">
        <v>200</v>
      </c>
      <c r="C213" s="281" t="s">
        <v>310</v>
      </c>
      <c r="D213" s="281"/>
      <c r="E213" s="282"/>
    </row>
    <row r="214" spans="1:5" ht="24.95" customHeight="1" x14ac:dyDescent="0.25">
      <c r="A214" s="165">
        <v>201</v>
      </c>
      <c r="C214" s="279" t="s">
        <v>311</v>
      </c>
      <c r="D214" s="279"/>
      <c r="E214" s="280">
        <v>47</v>
      </c>
    </row>
    <row r="215" spans="1:5" ht="24.95" customHeight="1" x14ac:dyDescent="0.25">
      <c r="A215" s="165">
        <v>202</v>
      </c>
      <c r="C215" s="283" t="s">
        <v>287</v>
      </c>
      <c r="D215" s="283" t="s">
        <v>106</v>
      </c>
      <c r="E215" s="284">
        <v>13</v>
      </c>
    </row>
    <row r="216" spans="1:5" ht="24.95" customHeight="1" x14ac:dyDescent="0.25">
      <c r="A216" s="165">
        <v>203</v>
      </c>
      <c r="C216" s="281" t="s">
        <v>312</v>
      </c>
      <c r="D216" s="281"/>
      <c r="E216" s="282"/>
    </row>
    <row r="217" spans="1:5" ht="24.95" customHeight="1" x14ac:dyDescent="0.25">
      <c r="A217" s="165">
        <v>204</v>
      </c>
      <c r="C217" s="279" t="s">
        <v>307</v>
      </c>
      <c r="D217" s="279"/>
      <c r="E217" s="280">
        <v>13</v>
      </c>
    </row>
    <row r="218" spans="1:5" ht="24.95" customHeight="1" x14ac:dyDescent="0.25">
      <c r="A218" s="165">
        <v>205</v>
      </c>
      <c r="C218" s="283" t="s">
        <v>313</v>
      </c>
      <c r="D218" s="283" t="s">
        <v>106</v>
      </c>
      <c r="E218" s="284">
        <v>36</v>
      </c>
    </row>
    <row r="219" spans="1:5" ht="24.95" customHeight="1" x14ac:dyDescent="0.25">
      <c r="A219" s="165">
        <v>206</v>
      </c>
      <c r="C219" s="281" t="s">
        <v>314</v>
      </c>
      <c r="D219" s="281"/>
      <c r="E219" s="282"/>
    </row>
    <row r="220" spans="1:5" ht="24.95" customHeight="1" x14ac:dyDescent="0.25">
      <c r="A220" s="165">
        <v>207</v>
      </c>
      <c r="C220" s="279" t="s">
        <v>315</v>
      </c>
      <c r="D220" s="279"/>
      <c r="E220" s="280">
        <v>36</v>
      </c>
    </row>
    <row r="221" spans="1:5" ht="24.95" customHeight="1" x14ac:dyDescent="0.25">
      <c r="A221" s="165">
        <v>208</v>
      </c>
      <c r="C221" s="283" t="s">
        <v>297</v>
      </c>
      <c r="D221" s="283" t="s">
        <v>106</v>
      </c>
      <c r="E221" s="284">
        <v>12</v>
      </c>
    </row>
    <row r="222" spans="1:5" ht="24.95" customHeight="1" x14ac:dyDescent="0.25">
      <c r="A222" s="165">
        <v>209</v>
      </c>
      <c r="C222" s="279" t="s">
        <v>316</v>
      </c>
      <c r="D222" s="279"/>
      <c r="E222" s="280">
        <v>12</v>
      </c>
    </row>
    <row r="223" spans="1:5" ht="24.95" customHeight="1" x14ac:dyDescent="0.25">
      <c r="A223" s="165">
        <v>210</v>
      </c>
      <c r="C223" s="283" t="s">
        <v>289</v>
      </c>
      <c r="D223" s="283" t="s">
        <v>106</v>
      </c>
      <c r="E223" s="284">
        <v>8</v>
      </c>
    </row>
    <row r="224" spans="1:5" ht="24.95" customHeight="1" x14ac:dyDescent="0.25">
      <c r="A224" s="165">
        <v>211</v>
      </c>
      <c r="C224" s="279" t="s">
        <v>317</v>
      </c>
      <c r="D224" s="279"/>
      <c r="E224" s="280">
        <v>8</v>
      </c>
    </row>
    <row r="225" spans="1:5" ht="24.95" customHeight="1" x14ac:dyDescent="0.25">
      <c r="A225" s="165">
        <v>212</v>
      </c>
      <c r="C225" s="279" t="s">
        <v>293</v>
      </c>
      <c r="D225" s="279" t="s">
        <v>106</v>
      </c>
      <c r="E225" s="280">
        <v>13</v>
      </c>
    </row>
    <row r="226" spans="1:5" ht="24.95" customHeight="1" x14ac:dyDescent="0.25">
      <c r="A226" s="165">
        <v>213</v>
      </c>
      <c r="C226" s="279" t="s">
        <v>307</v>
      </c>
      <c r="D226" s="279"/>
      <c r="E226" s="280">
        <v>13</v>
      </c>
    </row>
    <row r="227" spans="1:5" ht="24.95" customHeight="1" x14ac:dyDescent="0.25">
      <c r="A227" s="165">
        <v>214</v>
      </c>
      <c r="C227" s="283" t="s">
        <v>318</v>
      </c>
      <c r="D227" s="283" t="s">
        <v>106</v>
      </c>
      <c r="E227" s="284">
        <v>72</v>
      </c>
    </row>
    <row r="228" spans="1:5" ht="24.95" customHeight="1" x14ac:dyDescent="0.25">
      <c r="A228" s="165">
        <v>215</v>
      </c>
      <c r="C228" s="279" t="s">
        <v>319</v>
      </c>
      <c r="D228" s="279"/>
      <c r="E228" s="280">
        <v>72</v>
      </c>
    </row>
    <row r="229" spans="1:5" ht="24.95" customHeight="1" x14ac:dyDescent="0.25">
      <c r="A229" s="165"/>
      <c r="C229" s="209" t="s">
        <v>33</v>
      </c>
      <c r="D229" s="193"/>
      <c r="E229" s="219"/>
    </row>
    <row r="230" spans="1:5" ht="24.95" customHeight="1" x14ac:dyDescent="0.25">
      <c r="A230" s="165">
        <v>216</v>
      </c>
      <c r="C230" s="163" t="s">
        <v>42</v>
      </c>
      <c r="D230" s="163" t="s">
        <v>125</v>
      </c>
      <c r="E230" s="164">
        <v>1</v>
      </c>
    </row>
    <row r="231" spans="1:5" ht="24.95" customHeight="1" x14ac:dyDescent="0.25">
      <c r="A231" s="165">
        <v>217</v>
      </c>
      <c r="C231" s="163" t="s">
        <v>320</v>
      </c>
      <c r="D231" s="163" t="s">
        <v>125</v>
      </c>
      <c r="E231" s="164">
        <v>1</v>
      </c>
    </row>
    <row r="232" spans="1:5" ht="24.95" customHeight="1" x14ac:dyDescent="0.25">
      <c r="A232" s="165">
        <v>218</v>
      </c>
      <c r="C232" s="163" t="s">
        <v>321</v>
      </c>
      <c r="D232" s="163" t="s">
        <v>125</v>
      </c>
      <c r="E232" s="164">
        <v>1</v>
      </c>
    </row>
    <row r="233" spans="1:5" ht="24.95" customHeight="1" x14ac:dyDescent="0.25">
      <c r="A233" s="165">
        <v>219</v>
      </c>
      <c r="C233" s="163" t="s">
        <v>322</v>
      </c>
      <c r="D233" s="163" t="s">
        <v>125</v>
      </c>
      <c r="E233" s="164">
        <v>1</v>
      </c>
    </row>
    <row r="234" spans="1:5" ht="24.95" customHeight="1" x14ac:dyDescent="0.25">
      <c r="A234" s="165"/>
      <c r="C234" s="197"/>
      <c r="D234" s="197"/>
      <c r="E234" s="198"/>
    </row>
    <row r="235" spans="1:5" ht="24.95" customHeight="1" x14ac:dyDescent="0.25">
      <c r="A235" s="165"/>
      <c r="C235" s="197"/>
      <c r="D235" s="197"/>
      <c r="E235" s="198"/>
    </row>
    <row r="236" spans="1:5" ht="24.95" customHeight="1" x14ac:dyDescent="0.25">
      <c r="A236" s="165"/>
      <c r="C236" s="197"/>
      <c r="D236" s="197"/>
      <c r="E236" s="198"/>
    </row>
    <row r="237" spans="1:5" ht="24.95" customHeight="1" x14ac:dyDescent="0.25">
      <c r="A237" s="165"/>
      <c r="C237" s="197"/>
      <c r="D237" s="197"/>
      <c r="E237" s="198"/>
    </row>
    <row r="238" spans="1:5" ht="24.95" customHeight="1" x14ac:dyDescent="0.25">
      <c r="A238" s="165"/>
      <c r="C238" s="197"/>
      <c r="D238" s="197"/>
      <c r="E238" s="198"/>
    </row>
    <row r="239" spans="1:5" ht="24.95" customHeight="1" x14ac:dyDescent="0.25">
      <c r="A239" s="165"/>
      <c r="C239" s="197"/>
      <c r="D239" s="197"/>
      <c r="E239" s="198"/>
    </row>
    <row r="240" spans="1:5" ht="24.95" customHeight="1" x14ac:dyDescent="0.25">
      <c r="A240" s="165"/>
      <c r="C240" s="197"/>
      <c r="D240" s="197"/>
      <c r="E240" s="198"/>
    </row>
    <row r="241" spans="1:5" ht="24.95" customHeight="1" x14ac:dyDescent="0.25">
      <c r="A241" s="165"/>
      <c r="C241" s="197"/>
      <c r="D241" s="197"/>
      <c r="E241" s="198"/>
    </row>
    <row r="242" spans="1:5" ht="24.95" customHeight="1" x14ac:dyDescent="0.25">
      <c r="A242" s="165"/>
      <c r="C242" s="197"/>
      <c r="D242" s="197"/>
      <c r="E242" s="198"/>
    </row>
    <row r="243" spans="1:5" ht="24.95" customHeight="1" x14ac:dyDescent="0.25">
      <c r="A243" s="165"/>
      <c r="C243" s="197"/>
      <c r="D243" s="197"/>
      <c r="E243" s="198"/>
    </row>
    <row r="244" spans="1:5" ht="24.95" customHeight="1" x14ac:dyDescent="0.25">
      <c r="A244" s="165"/>
      <c r="C244" s="197"/>
      <c r="D244" s="197"/>
      <c r="E244" s="198"/>
    </row>
    <row r="245" spans="1:5" ht="24.95" customHeight="1" x14ac:dyDescent="0.25">
      <c r="A245" s="165"/>
      <c r="C245" s="197"/>
      <c r="D245" s="197"/>
      <c r="E245" s="198"/>
    </row>
    <row r="246" spans="1:5" ht="24.95" customHeight="1" x14ac:dyDescent="0.25">
      <c r="A246" s="165"/>
      <c r="C246" s="199"/>
      <c r="D246" s="199"/>
      <c r="E246" s="199"/>
    </row>
    <row r="247" spans="1:5" ht="24.95" customHeight="1" x14ac:dyDescent="0.25">
      <c r="A247" s="165"/>
      <c r="C247" s="197"/>
      <c r="D247" s="197"/>
      <c r="E247" s="198"/>
    </row>
    <row r="248" spans="1:5" ht="24.95" customHeight="1" x14ac:dyDescent="0.25">
      <c r="A248" s="165"/>
      <c r="C248" s="197"/>
      <c r="D248" s="197"/>
      <c r="E248" s="198"/>
    </row>
    <row r="249" spans="1:5" ht="24.95" customHeight="1" x14ac:dyDescent="0.25">
      <c r="A249" s="165"/>
      <c r="C249" s="197"/>
      <c r="D249" s="197"/>
      <c r="E249" s="198"/>
    </row>
    <row r="250" spans="1:5" ht="24.95" customHeight="1" x14ac:dyDescent="0.25">
      <c r="A250" s="165"/>
      <c r="C250" s="197"/>
      <c r="D250" s="197"/>
      <c r="E250" s="198"/>
    </row>
    <row r="251" spans="1:5" ht="24.95" customHeight="1" x14ac:dyDescent="0.25">
      <c r="A251" s="165"/>
      <c r="C251" s="186"/>
    </row>
    <row r="252" spans="1:5" ht="24.95" customHeight="1" x14ac:dyDescent="0.25">
      <c r="A252" s="165"/>
      <c r="C252" s="163"/>
      <c r="D252" s="163"/>
      <c r="E252" s="164"/>
    </row>
    <row r="253" spans="1:5" ht="24.95" customHeight="1" x14ac:dyDescent="0.25">
      <c r="A253" s="165"/>
      <c r="C253" s="163"/>
      <c r="D253" s="163"/>
      <c r="E253" s="164"/>
    </row>
    <row r="254" spans="1:5" ht="24.95" customHeight="1" x14ac:dyDescent="0.25">
      <c r="A254" s="165"/>
      <c r="C254" s="163"/>
      <c r="D254" s="163"/>
      <c r="E254" s="164"/>
    </row>
    <row r="255" spans="1:5" ht="24.95" customHeight="1" x14ac:dyDescent="0.25">
      <c r="A255" s="165"/>
      <c r="C255" s="163"/>
      <c r="D255" s="163"/>
      <c r="E255" s="164"/>
    </row>
    <row r="256" spans="1:5" ht="24.95" customHeight="1" x14ac:dyDescent="0.25">
      <c r="A256" s="165"/>
      <c r="C256" s="163"/>
      <c r="D256" s="163"/>
      <c r="E256" s="164"/>
    </row>
    <row r="257" spans="1:5" ht="24.95" customHeight="1" x14ac:dyDescent="0.25">
      <c r="A257" s="165"/>
      <c r="C257" s="163"/>
      <c r="D257" s="163"/>
      <c r="E257" s="164"/>
    </row>
    <row r="258" spans="1:5" ht="24.95" customHeight="1" x14ac:dyDescent="0.25">
      <c r="A258" s="165"/>
      <c r="C258" s="163"/>
      <c r="D258" s="163"/>
      <c r="E258" s="164"/>
    </row>
    <row r="259" spans="1:5" ht="24.95" customHeight="1" x14ac:dyDescent="0.25">
      <c r="A259" s="165"/>
      <c r="C259" s="163"/>
      <c r="D259" s="163"/>
      <c r="E259" s="164"/>
    </row>
    <row r="260" spans="1:5" ht="24.95" customHeight="1" x14ac:dyDescent="0.25">
      <c r="A260" s="165"/>
      <c r="C260" s="163"/>
      <c r="D260" s="163"/>
      <c r="E260" s="164"/>
    </row>
    <row r="261" spans="1:5" ht="24.95" customHeight="1" x14ac:dyDescent="0.25">
      <c r="A261" s="165"/>
      <c r="C261" s="163"/>
      <c r="D261" s="163"/>
      <c r="E261" s="164"/>
    </row>
    <row r="262" spans="1:5" ht="24.95" customHeight="1" x14ac:dyDescent="0.25">
      <c r="A262" s="165"/>
      <c r="C262" s="163"/>
      <c r="D262" s="163"/>
      <c r="E262" s="164"/>
    </row>
    <row r="263" spans="1:5" ht="24.95" customHeight="1" x14ac:dyDescent="0.25">
      <c r="A263" s="165"/>
      <c r="C263" s="163"/>
      <c r="D263" s="163"/>
      <c r="E263" s="164"/>
    </row>
    <row r="264" spans="1:5" ht="24.95" customHeight="1" x14ac:dyDescent="0.25">
      <c r="A264" s="165"/>
      <c r="C264" s="163"/>
      <c r="D264" s="163"/>
      <c r="E264" s="164"/>
    </row>
    <row r="265" spans="1:5" ht="24.95" customHeight="1" x14ac:dyDescent="0.25">
      <c r="A265" s="165"/>
      <c r="C265" s="163"/>
      <c r="D265" s="163"/>
      <c r="E265" s="164"/>
    </row>
    <row r="266" spans="1:5" ht="24.95" customHeight="1" x14ac:dyDescent="0.25">
      <c r="A266" s="165"/>
      <c r="C266" s="163"/>
      <c r="D266" s="163"/>
      <c r="E266" s="164"/>
    </row>
    <row r="267" spans="1:5" ht="24.95" customHeight="1" x14ac:dyDescent="0.25">
      <c r="A267" s="165"/>
      <c r="C267" s="163"/>
      <c r="D267" s="163"/>
      <c r="E267" s="164"/>
    </row>
    <row r="268" spans="1:5" ht="24.95" customHeight="1" x14ac:dyDescent="0.25">
      <c r="A268" s="165"/>
      <c r="C268" s="163"/>
      <c r="D268" s="163"/>
      <c r="E268" s="164"/>
    </row>
    <row r="269" spans="1:5" ht="24.95" customHeight="1" x14ac:dyDescent="0.25">
      <c r="A269" s="165"/>
      <c r="C269" s="163"/>
      <c r="D269" s="163"/>
      <c r="E269" s="164"/>
    </row>
    <row r="270" spans="1:5" ht="24.95" customHeight="1" x14ac:dyDescent="0.25">
      <c r="A270" s="165"/>
      <c r="C270" s="163"/>
      <c r="D270" s="163"/>
      <c r="E270" s="164"/>
    </row>
    <row r="271" spans="1:5" ht="24.95" customHeight="1" x14ac:dyDescent="0.25">
      <c r="A271" s="165"/>
      <c r="C271" s="163"/>
      <c r="D271" s="163"/>
      <c r="E271" s="164"/>
    </row>
    <row r="272" spans="1:5" ht="24.95" customHeight="1" x14ac:dyDescent="0.25">
      <c r="A272" s="165"/>
      <c r="C272" s="163"/>
      <c r="D272" s="163"/>
      <c r="E272" s="164"/>
    </row>
    <row r="273" spans="1:5" ht="24.95" customHeight="1" x14ac:dyDescent="0.25">
      <c r="A273" s="165"/>
      <c r="C273" s="163"/>
      <c r="D273" s="163"/>
      <c r="E273" s="164"/>
    </row>
    <row r="274" spans="1:5" ht="24.95" customHeight="1" x14ac:dyDescent="0.25">
      <c r="A274" s="165"/>
      <c r="C274" s="163"/>
      <c r="D274" s="163"/>
      <c r="E274" s="164"/>
    </row>
    <row r="275" spans="1:5" ht="24.95" customHeight="1" x14ac:dyDescent="0.25">
      <c r="A275" s="165"/>
      <c r="C275" s="163"/>
      <c r="D275" s="163"/>
      <c r="E275" s="164"/>
    </row>
    <row r="276" spans="1:5" ht="24.95" customHeight="1" x14ac:dyDescent="0.25">
      <c r="A276" s="165"/>
      <c r="C276" s="163"/>
      <c r="D276" s="163"/>
      <c r="E276" s="164"/>
    </row>
    <row r="277" spans="1:5" ht="24.95" customHeight="1" x14ac:dyDescent="0.25">
      <c r="A277" s="165"/>
      <c r="C277" s="163"/>
      <c r="D277" s="163"/>
      <c r="E277" s="164"/>
    </row>
    <row r="278" spans="1:5" ht="24.95" customHeight="1" x14ac:dyDescent="0.25">
      <c r="A278" s="165"/>
      <c r="C278" s="156"/>
      <c r="D278" s="156"/>
      <c r="E278" s="157"/>
    </row>
    <row r="279" spans="1:5" ht="24.95" customHeight="1" x14ac:dyDescent="0.25">
      <c r="A279" s="165"/>
      <c r="C279" s="163"/>
      <c r="D279" s="163"/>
      <c r="E279" s="164"/>
    </row>
    <row r="280" spans="1:5" ht="24.95" customHeight="1" x14ac:dyDescent="0.25">
      <c r="A280" s="165"/>
      <c r="C280" s="163"/>
      <c r="D280" s="163"/>
      <c r="E280" s="164"/>
    </row>
    <row r="281" spans="1:5" ht="24.95" customHeight="1" x14ac:dyDescent="0.25">
      <c r="A281" s="165"/>
      <c r="C281" s="163"/>
      <c r="D281" s="163"/>
      <c r="E281" s="164"/>
    </row>
    <row r="282" spans="1:5" ht="24.95" customHeight="1" x14ac:dyDescent="0.25">
      <c r="A282" s="165"/>
      <c r="C282" s="163"/>
      <c r="D282" s="163"/>
      <c r="E282" s="164"/>
    </row>
    <row r="283" spans="1:5" ht="24.95" customHeight="1" x14ac:dyDescent="0.25">
      <c r="A283" s="165"/>
      <c r="C283" s="163"/>
      <c r="D283" s="163"/>
      <c r="E283" s="164"/>
    </row>
    <row r="284" spans="1:5" ht="24.95" customHeight="1" x14ac:dyDescent="0.25">
      <c r="A284" s="165"/>
      <c r="C284" s="163"/>
      <c r="D284" s="163"/>
      <c r="E284" s="164"/>
    </row>
    <row r="285" spans="1:5" ht="24.95" customHeight="1" x14ac:dyDescent="0.25">
      <c r="A285" s="165"/>
      <c r="C285" s="163"/>
      <c r="D285" s="163"/>
      <c r="E285" s="164"/>
    </row>
    <row r="286" spans="1:5" ht="24.95" customHeight="1" x14ac:dyDescent="0.25">
      <c r="A286" s="165"/>
      <c r="C286" s="163"/>
      <c r="D286" s="163"/>
      <c r="E286" s="164"/>
    </row>
    <row r="287" spans="1:5" ht="24.95" customHeight="1" x14ac:dyDescent="0.25">
      <c r="A287" s="165"/>
      <c r="C287" s="163"/>
      <c r="D287" s="163"/>
      <c r="E287" s="164"/>
    </row>
    <row r="288" spans="1:5" ht="24.95" customHeight="1" x14ac:dyDescent="0.25">
      <c r="A288" s="165"/>
      <c r="C288" s="163"/>
      <c r="D288" s="163"/>
      <c r="E288" s="164"/>
    </row>
    <row r="289" spans="1:5" ht="24.95" customHeight="1" x14ac:dyDescent="0.25">
      <c r="A289" s="165"/>
      <c r="C289" s="163"/>
      <c r="D289" s="163"/>
      <c r="E289" s="164"/>
    </row>
    <row r="290" spans="1:5" ht="24.95" customHeight="1" x14ac:dyDescent="0.25">
      <c r="A290" s="165"/>
      <c r="C290" s="163"/>
      <c r="D290" s="163"/>
      <c r="E290" s="164"/>
    </row>
    <row r="291" spans="1:5" ht="24.95" customHeight="1" x14ac:dyDescent="0.25">
      <c r="A291" s="165"/>
      <c r="C291" s="163"/>
      <c r="D291" s="163"/>
      <c r="E291" s="164"/>
    </row>
    <row r="292" spans="1:5" ht="24.95" customHeight="1" x14ac:dyDescent="0.25">
      <c r="A292" s="165"/>
      <c r="C292" s="163"/>
      <c r="D292" s="163"/>
      <c r="E292" s="164"/>
    </row>
    <row r="293" spans="1:5" ht="24.95" customHeight="1" x14ac:dyDescent="0.25">
      <c r="A293" s="165"/>
      <c r="C293" s="163"/>
      <c r="D293" s="163"/>
      <c r="E293" s="164"/>
    </row>
    <row r="294" spans="1:5" ht="24.95" customHeight="1" x14ac:dyDescent="0.25">
      <c r="A294" s="165"/>
      <c r="C294" s="163"/>
      <c r="D294" s="163"/>
      <c r="E294" s="164"/>
    </row>
    <row r="295" spans="1:5" ht="24.95" customHeight="1" x14ac:dyDescent="0.25">
      <c r="A295" s="165"/>
      <c r="C295" s="163"/>
      <c r="D295" s="163"/>
      <c r="E295" s="164"/>
    </row>
    <row r="296" spans="1:5" ht="24.95" customHeight="1" x14ac:dyDescent="0.25">
      <c r="A296" s="165"/>
      <c r="C296" s="163"/>
      <c r="D296" s="163"/>
      <c r="E296" s="164"/>
    </row>
    <row r="297" spans="1:5" ht="24.95" customHeight="1" x14ac:dyDescent="0.25">
      <c r="A297" s="165"/>
      <c r="C297" s="163"/>
      <c r="D297" s="163"/>
      <c r="E297" s="164"/>
    </row>
    <row r="298" spans="1:5" ht="24.95" customHeight="1" x14ac:dyDescent="0.25">
      <c r="A298" s="165"/>
      <c r="C298" s="163"/>
      <c r="D298" s="163"/>
      <c r="E298" s="164"/>
    </row>
    <row r="299" spans="1:5" ht="24.95" customHeight="1" x14ac:dyDescent="0.25">
      <c r="A299" s="165"/>
      <c r="C299" s="163"/>
      <c r="D299" s="163"/>
      <c r="E299" s="164"/>
    </row>
    <row r="300" spans="1:5" ht="24.95" customHeight="1" x14ac:dyDescent="0.25">
      <c r="A300" s="165"/>
      <c r="C300" s="163"/>
      <c r="D300" s="163"/>
      <c r="E300" s="164"/>
    </row>
    <row r="301" spans="1:5" ht="24.95" customHeight="1" x14ac:dyDescent="0.25">
      <c r="A301" s="165"/>
      <c r="C301" s="163"/>
      <c r="D301" s="163"/>
      <c r="E301" s="164"/>
    </row>
    <row r="302" spans="1:5" ht="24.95" customHeight="1" x14ac:dyDescent="0.25">
      <c r="A302" s="165"/>
      <c r="C302" s="163"/>
      <c r="D302" s="163"/>
      <c r="E302" s="164"/>
    </row>
    <row r="303" spans="1:5" ht="24.95" customHeight="1" x14ac:dyDescent="0.25">
      <c r="A303" s="165"/>
      <c r="C303" s="163"/>
      <c r="D303" s="163"/>
      <c r="E303" s="164"/>
    </row>
    <row r="304" spans="1:5" ht="24.95" customHeight="1" x14ac:dyDescent="0.25">
      <c r="A304" s="165"/>
      <c r="C304" s="163"/>
      <c r="D304" s="163"/>
      <c r="E304" s="164"/>
    </row>
    <row r="305" spans="1:5" ht="24.95" customHeight="1" x14ac:dyDescent="0.25">
      <c r="A305" s="165"/>
      <c r="C305" s="163"/>
      <c r="D305" s="163"/>
      <c r="E305" s="164"/>
    </row>
    <row r="306" spans="1:5" ht="24.95" customHeight="1" x14ac:dyDescent="0.25">
      <c r="A306" s="165"/>
      <c r="C306" s="163"/>
      <c r="D306" s="163"/>
      <c r="E306" s="164"/>
    </row>
    <row r="307" spans="1:5" ht="24.95" customHeight="1" x14ac:dyDescent="0.25">
      <c r="A307" s="165"/>
      <c r="C307" s="156"/>
      <c r="D307" s="156"/>
      <c r="E307" s="157"/>
    </row>
    <row r="308" spans="1:5" ht="24.95" customHeight="1" x14ac:dyDescent="0.25">
      <c r="A308" s="165"/>
      <c r="C308" s="163"/>
      <c r="D308" s="163"/>
      <c r="E308" s="164"/>
    </row>
    <row r="309" spans="1:5" ht="24.95" customHeight="1" x14ac:dyDescent="0.25">
      <c r="A309" s="165"/>
      <c r="C309" s="163"/>
      <c r="D309" s="163"/>
      <c r="E309" s="164"/>
    </row>
    <row r="310" spans="1:5" ht="24.95" customHeight="1" x14ac:dyDescent="0.25">
      <c r="A310" s="165"/>
      <c r="C310" s="163"/>
      <c r="D310" s="163"/>
      <c r="E310" s="164"/>
    </row>
    <row r="311" spans="1:5" ht="24.95" customHeight="1" x14ac:dyDescent="0.25">
      <c r="A311" s="165"/>
      <c r="C311" s="163"/>
      <c r="D311" s="163"/>
      <c r="E311" s="164"/>
    </row>
    <row r="312" spans="1:5" ht="24.95" customHeight="1" x14ac:dyDescent="0.25">
      <c r="A312" s="165"/>
      <c r="C312" s="163"/>
      <c r="D312" s="163"/>
      <c r="E312" s="164"/>
    </row>
    <row r="313" spans="1:5" ht="24.95" customHeight="1" x14ac:dyDescent="0.25">
      <c r="A313" s="165"/>
      <c r="C313" s="163"/>
      <c r="D313" s="163"/>
      <c r="E313" s="164"/>
    </row>
    <row r="314" spans="1:5" ht="24.95" customHeight="1" x14ac:dyDescent="0.25">
      <c r="A314" s="165"/>
      <c r="C314" s="163"/>
      <c r="D314" s="163"/>
      <c r="E314" s="164"/>
    </row>
    <row r="315" spans="1:5" ht="24.95" customHeight="1" x14ac:dyDescent="0.25">
      <c r="A315" s="165"/>
      <c r="C315" s="163"/>
      <c r="D315" s="163"/>
      <c r="E315" s="164"/>
    </row>
    <row r="316" spans="1:5" ht="24.95" customHeight="1" x14ac:dyDescent="0.25">
      <c r="A316" s="165"/>
      <c r="C316" s="163"/>
      <c r="D316" s="163"/>
      <c r="E316" s="164"/>
    </row>
    <row r="317" spans="1:5" ht="24.95" customHeight="1" x14ac:dyDescent="0.25">
      <c r="A317" s="165"/>
      <c r="C317" s="163"/>
      <c r="D317" s="163"/>
      <c r="E317" s="164"/>
    </row>
    <row r="318" spans="1:5" ht="24.95" customHeight="1" x14ac:dyDescent="0.25">
      <c r="A318" s="165"/>
      <c r="C318" s="163"/>
      <c r="D318" s="163"/>
      <c r="E318" s="164"/>
    </row>
    <row r="319" spans="1:5" ht="24.95" customHeight="1" x14ac:dyDescent="0.25">
      <c r="A319" s="165"/>
      <c r="C319" s="163"/>
      <c r="D319" s="163"/>
      <c r="E319" s="164"/>
    </row>
    <row r="320" spans="1:5" ht="24.95" customHeight="1" x14ac:dyDescent="0.25">
      <c r="A320" s="165"/>
      <c r="C320" s="163"/>
      <c r="D320" s="163"/>
      <c r="E320" s="164"/>
    </row>
    <row r="321" spans="1:5" ht="24.95" customHeight="1" x14ac:dyDescent="0.25">
      <c r="A321" s="165"/>
      <c r="C321" s="163"/>
      <c r="D321" s="163"/>
      <c r="E321" s="164"/>
    </row>
    <row r="322" spans="1:5" ht="24.95" customHeight="1" x14ac:dyDescent="0.25">
      <c r="A322" s="165"/>
      <c r="C322" s="163"/>
      <c r="D322" s="163"/>
      <c r="E322" s="164"/>
    </row>
    <row r="323" spans="1:5" ht="24.95" customHeight="1" x14ac:dyDescent="0.25">
      <c r="A323" s="165"/>
      <c r="C323" s="189"/>
      <c r="D323" s="200"/>
      <c r="E323" s="164"/>
    </row>
    <row r="324" spans="1:5" ht="24.95" customHeight="1" x14ac:dyDescent="0.25">
      <c r="A324" s="165"/>
      <c r="C324" s="189"/>
      <c r="D324" s="189"/>
      <c r="E324" s="164"/>
    </row>
    <row r="325" spans="1:5" ht="24.95" customHeight="1" x14ac:dyDescent="0.25">
      <c r="A325" s="165"/>
      <c r="C325" s="187"/>
      <c r="D325" s="189"/>
      <c r="E325" s="164"/>
    </row>
    <row r="326" spans="1:5" ht="24.95" customHeight="1" x14ac:dyDescent="0.25">
      <c r="A326" s="165"/>
      <c r="C326" s="187"/>
      <c r="D326" s="189"/>
      <c r="E326" s="164"/>
    </row>
    <row r="327" spans="1:5" ht="24.95" customHeight="1" x14ac:dyDescent="0.25">
      <c r="A327" s="165"/>
      <c r="C327" s="187"/>
      <c r="D327" s="189"/>
      <c r="E327" s="164"/>
    </row>
    <row r="328" spans="1:5" ht="24.95" customHeight="1" x14ac:dyDescent="0.25">
      <c r="A328" s="165"/>
      <c r="C328" s="187"/>
      <c r="D328" s="189"/>
      <c r="E328" s="164"/>
    </row>
    <row r="329" spans="1:5" ht="24.95" customHeight="1" x14ac:dyDescent="0.25">
      <c r="A329" s="165"/>
      <c r="C329" s="187"/>
      <c r="D329" s="189"/>
      <c r="E329" s="164"/>
    </row>
    <row r="330" spans="1:5" ht="24.95" customHeight="1" x14ac:dyDescent="0.25">
      <c r="A330" s="165"/>
      <c r="C330" s="187"/>
      <c r="D330" s="189"/>
      <c r="E330" s="164"/>
    </row>
    <row r="331" spans="1:5" ht="24.95" customHeight="1" x14ac:dyDescent="0.25">
      <c r="A331" s="165"/>
      <c r="C331" s="187"/>
      <c r="D331" s="189"/>
      <c r="E331" s="164"/>
    </row>
    <row r="332" spans="1:5" ht="24.95" customHeight="1" x14ac:dyDescent="0.25">
      <c r="A332" s="165"/>
      <c r="C332" s="195"/>
      <c r="D332" s="188"/>
    </row>
    <row r="333" spans="1:5" ht="24.95" customHeight="1" x14ac:dyDescent="0.25">
      <c r="A333" s="165"/>
      <c r="C333" s="201"/>
      <c r="D333" s="201"/>
      <c r="E333" s="202"/>
    </row>
    <row r="334" spans="1:5" ht="24.95" customHeight="1" x14ac:dyDescent="0.25">
      <c r="A334" s="165"/>
      <c r="C334" s="203"/>
      <c r="D334" s="203"/>
      <c r="E334" s="204"/>
    </row>
    <row r="335" spans="1:5" ht="24.95" customHeight="1" x14ac:dyDescent="0.25">
      <c r="A335" s="165"/>
      <c r="C335" s="205"/>
      <c r="D335" s="205"/>
      <c r="E335" s="206"/>
    </row>
    <row r="336" spans="1:5" ht="24.95" customHeight="1" x14ac:dyDescent="0.25">
      <c r="A336" s="165"/>
      <c r="C336" s="201"/>
      <c r="D336" s="201"/>
      <c r="E336" s="202"/>
    </row>
    <row r="337" spans="1:5" ht="24.95" customHeight="1" x14ac:dyDescent="0.25">
      <c r="A337" s="165"/>
      <c r="C337" s="205"/>
      <c r="D337" s="205"/>
      <c r="E337" s="206"/>
    </row>
    <row r="338" spans="1:5" ht="24.95" customHeight="1" x14ac:dyDescent="0.25">
      <c r="A338" s="165"/>
      <c r="C338" s="201"/>
      <c r="D338" s="201"/>
      <c r="E338" s="202"/>
    </row>
    <row r="339" spans="1:5" ht="24.95" customHeight="1" x14ac:dyDescent="0.25">
      <c r="A339" s="165"/>
      <c r="C339" s="201"/>
      <c r="D339" s="201"/>
      <c r="E339" s="202"/>
    </row>
    <row r="340" spans="1:5" ht="24.95" customHeight="1" x14ac:dyDescent="0.25">
      <c r="A340" s="165"/>
      <c r="C340" s="201"/>
      <c r="D340" s="201"/>
      <c r="E340" s="202"/>
    </row>
    <row r="341" spans="1:5" ht="24.95" customHeight="1" x14ac:dyDescent="0.25">
      <c r="A341" s="165"/>
      <c r="C341" s="201"/>
      <c r="D341" s="201"/>
      <c r="E341" s="202"/>
    </row>
    <row r="342" spans="1:5" ht="24.95" customHeight="1" x14ac:dyDescent="0.25">
      <c r="A342" s="165"/>
      <c r="C342" s="201"/>
      <c r="D342" s="201"/>
      <c r="E342" s="202"/>
    </row>
    <row r="343" spans="1:5" ht="24.95" customHeight="1" x14ac:dyDescent="0.25">
      <c r="A343" s="165"/>
      <c r="C343" s="203"/>
      <c r="D343" s="203"/>
      <c r="E343" s="204"/>
    </row>
    <row r="344" spans="1:5" ht="24.95" customHeight="1" x14ac:dyDescent="0.25">
      <c r="A344" s="165"/>
      <c r="C344" s="201"/>
      <c r="D344" s="201"/>
      <c r="E344" s="202"/>
    </row>
    <row r="345" spans="1:5" ht="24.95" customHeight="1" x14ac:dyDescent="0.25">
      <c r="A345" s="165"/>
      <c r="C345" s="201"/>
      <c r="D345" s="201"/>
      <c r="E345" s="202"/>
    </row>
    <row r="346" spans="1:5" ht="24.95" customHeight="1" x14ac:dyDescent="0.25">
      <c r="A346" s="165"/>
      <c r="C346" s="203"/>
      <c r="D346" s="203"/>
      <c r="E346" s="204"/>
    </row>
    <row r="347" spans="1:5" ht="24.95" customHeight="1" x14ac:dyDescent="0.25">
      <c r="A347" s="165"/>
      <c r="C347" s="201"/>
      <c r="D347" s="201"/>
      <c r="E347" s="202"/>
    </row>
    <row r="348" spans="1:5" ht="24.95" customHeight="1" x14ac:dyDescent="0.25">
      <c r="A348" s="165"/>
      <c r="C348" s="207"/>
      <c r="D348" s="207"/>
      <c r="E348" s="208"/>
    </row>
    <row r="349" spans="1:5" ht="24.95" customHeight="1" x14ac:dyDescent="0.25">
      <c r="A349" s="165"/>
      <c r="C349" s="201"/>
      <c r="D349" s="201"/>
      <c r="E349" s="202"/>
    </row>
    <row r="350" spans="1:5" ht="24.95" customHeight="1" x14ac:dyDescent="0.25">
      <c r="A350" s="165"/>
      <c r="C350" s="201"/>
      <c r="D350" s="201"/>
      <c r="E350" s="202"/>
    </row>
    <row r="351" spans="1:5" ht="24.95" customHeight="1" x14ac:dyDescent="0.25">
      <c r="A351" s="165"/>
      <c r="C351" s="203"/>
      <c r="D351" s="203"/>
      <c r="E351" s="204"/>
    </row>
    <row r="352" spans="1:5" ht="24.95" customHeight="1" x14ac:dyDescent="0.25">
      <c r="A352" s="165"/>
      <c r="C352" s="201"/>
      <c r="D352" s="201"/>
      <c r="E352" s="202"/>
    </row>
    <row r="353" spans="1:5" ht="24.95" customHeight="1" x14ac:dyDescent="0.25">
      <c r="A353" s="165"/>
      <c r="C353" s="207"/>
      <c r="D353" s="207"/>
      <c r="E353" s="208"/>
    </row>
    <row r="354" spans="1:5" ht="24.95" customHeight="1" x14ac:dyDescent="0.25">
      <c r="A354" s="165"/>
      <c r="C354" s="203"/>
      <c r="D354" s="203"/>
      <c r="E354" s="204"/>
    </row>
    <row r="355" spans="1:5" ht="24.95" customHeight="1" x14ac:dyDescent="0.25">
      <c r="A355" s="165"/>
      <c r="C355" s="201"/>
      <c r="D355" s="201"/>
      <c r="E355" s="202"/>
    </row>
    <row r="356" spans="1:5" ht="24.95" customHeight="1" x14ac:dyDescent="0.25">
      <c r="A356" s="165"/>
      <c r="C356" s="207"/>
      <c r="D356" s="207"/>
      <c r="E356" s="208"/>
    </row>
    <row r="357" spans="1:5" ht="24.95" customHeight="1" x14ac:dyDescent="0.25">
      <c r="A357" s="165"/>
      <c r="C357" s="203"/>
      <c r="D357" s="203"/>
      <c r="E357" s="204"/>
    </row>
    <row r="358" spans="1:5" ht="24.95" customHeight="1" x14ac:dyDescent="0.25">
      <c r="A358" s="165"/>
      <c r="C358" s="201"/>
      <c r="D358" s="201"/>
      <c r="E358" s="202"/>
    </row>
    <row r="359" spans="1:5" ht="24.95" customHeight="1" x14ac:dyDescent="0.25">
      <c r="A359" s="165"/>
      <c r="C359" s="207"/>
      <c r="D359" s="207"/>
      <c r="E359" s="208"/>
    </row>
    <row r="360" spans="1:5" ht="24.95" customHeight="1" x14ac:dyDescent="0.25">
      <c r="A360" s="165"/>
      <c r="C360" s="201"/>
      <c r="D360" s="201"/>
      <c r="E360" s="202"/>
    </row>
    <row r="361" spans="1:5" ht="24.95" customHeight="1" x14ac:dyDescent="0.25">
      <c r="A361" s="165"/>
      <c r="C361" s="207"/>
      <c r="D361" s="207"/>
      <c r="E361" s="208"/>
    </row>
    <row r="362" spans="1:5" ht="24.95" customHeight="1" x14ac:dyDescent="0.25">
      <c r="A362" s="165"/>
      <c r="C362" s="201"/>
      <c r="D362" s="201"/>
      <c r="E362" s="202"/>
    </row>
    <row r="363" spans="1:5" ht="24.95" customHeight="1" x14ac:dyDescent="0.25">
      <c r="A363" s="165"/>
      <c r="C363" s="207"/>
      <c r="D363" s="207"/>
      <c r="E363" s="208"/>
    </row>
    <row r="364" spans="1:5" ht="24.95" customHeight="1" x14ac:dyDescent="0.25">
      <c r="A364" s="165"/>
      <c r="C364" s="203"/>
      <c r="D364" s="203"/>
      <c r="E364" s="204"/>
    </row>
    <row r="365" spans="1:5" ht="24.95" customHeight="1" x14ac:dyDescent="0.25">
      <c r="A365" s="165"/>
      <c r="C365" s="201"/>
      <c r="D365" s="201"/>
      <c r="E365" s="202"/>
    </row>
    <row r="366" spans="1:5" ht="24.95" customHeight="1" x14ac:dyDescent="0.25">
      <c r="A366" s="165"/>
      <c r="C366" s="201"/>
      <c r="D366" s="201"/>
      <c r="E366" s="202"/>
    </row>
    <row r="367" spans="1:5" ht="24.95" customHeight="1" x14ac:dyDescent="0.25">
      <c r="A367" s="165"/>
      <c r="C367" s="201"/>
      <c r="D367" s="201"/>
      <c r="E367" s="202"/>
    </row>
    <row r="368" spans="1:5" ht="24.95" customHeight="1" x14ac:dyDescent="0.25">
      <c r="A368" s="165"/>
      <c r="C368" s="207"/>
      <c r="D368" s="207"/>
      <c r="E368" s="208"/>
    </row>
    <row r="369" spans="1:5" ht="24.95" customHeight="1" x14ac:dyDescent="0.25">
      <c r="A369" s="165"/>
      <c r="C369" s="201"/>
      <c r="D369" s="201"/>
      <c r="E369" s="202"/>
    </row>
    <row r="370" spans="1:5" ht="24.95" customHeight="1" x14ac:dyDescent="0.25">
      <c r="A370" s="165"/>
      <c r="C370" s="207"/>
      <c r="D370" s="207"/>
      <c r="E370" s="208"/>
    </row>
    <row r="371" spans="1:5" ht="24.95" customHeight="1" x14ac:dyDescent="0.25">
      <c r="A371" s="165"/>
      <c r="C371" s="201"/>
      <c r="D371" s="201"/>
      <c r="E371" s="202"/>
    </row>
    <row r="372" spans="1:5" ht="24.95" customHeight="1" x14ac:dyDescent="0.25">
      <c r="A372" s="165"/>
      <c r="C372" s="201"/>
      <c r="D372" s="201"/>
      <c r="E372" s="202"/>
    </row>
    <row r="373" spans="1:5" ht="24.95" customHeight="1" x14ac:dyDescent="0.25">
      <c r="A373" s="165"/>
      <c r="C373" s="203"/>
      <c r="D373" s="203"/>
      <c r="E373" s="204"/>
    </row>
    <row r="374" spans="1:5" ht="24.95" customHeight="1" x14ac:dyDescent="0.25">
      <c r="A374" s="165"/>
      <c r="C374" s="201"/>
      <c r="D374" s="201"/>
      <c r="E374" s="202"/>
    </row>
    <row r="375" spans="1:5" ht="24.95" customHeight="1" x14ac:dyDescent="0.25">
      <c r="A375" s="165"/>
      <c r="C375" s="207"/>
      <c r="D375" s="207"/>
      <c r="E375" s="208"/>
    </row>
    <row r="376" spans="1:5" ht="24.95" customHeight="1" x14ac:dyDescent="0.25">
      <c r="A376" s="165"/>
      <c r="C376" s="203"/>
      <c r="D376" s="203"/>
      <c r="E376" s="204"/>
    </row>
    <row r="377" spans="1:5" ht="24.95" customHeight="1" x14ac:dyDescent="0.25">
      <c r="A377" s="165"/>
      <c r="C377" s="201"/>
      <c r="D377" s="201"/>
      <c r="E377" s="202"/>
    </row>
    <row r="378" spans="1:5" ht="24.95" customHeight="1" x14ac:dyDescent="0.25">
      <c r="A378" s="165"/>
      <c r="C378" s="201"/>
      <c r="D378" s="201"/>
      <c r="E378" s="202"/>
    </row>
    <row r="379" spans="1:5" ht="24.95" customHeight="1" x14ac:dyDescent="0.25">
      <c r="A379" s="165"/>
      <c r="C379" s="201"/>
      <c r="D379" s="201"/>
      <c r="E379" s="202"/>
    </row>
    <row r="380" spans="1:5" ht="24.95" customHeight="1" x14ac:dyDescent="0.25">
      <c r="A380" s="165"/>
      <c r="C380" s="201"/>
      <c r="D380" s="201"/>
      <c r="E380" s="202"/>
    </row>
    <row r="381" spans="1:5" ht="24.95" customHeight="1" x14ac:dyDescent="0.25">
      <c r="A381" s="165"/>
      <c r="C381" s="201"/>
      <c r="D381" s="201"/>
      <c r="E381" s="202"/>
    </row>
    <row r="382" spans="1:5" ht="24.95" customHeight="1" x14ac:dyDescent="0.25">
      <c r="A382" s="165"/>
      <c r="C382" s="201"/>
      <c r="D382" s="201"/>
      <c r="E382" s="202"/>
    </row>
    <row r="383" spans="1:5" ht="24.95" customHeight="1" x14ac:dyDescent="0.25"/>
    <row r="384" spans="1:5" ht="24.95" customHeight="1" x14ac:dyDescent="0.25"/>
    <row r="385" ht="24.95" customHeight="1" x14ac:dyDescent="0.25"/>
    <row r="386" ht="24.95" customHeight="1" x14ac:dyDescent="0.25"/>
    <row r="387" ht="24.95" customHeight="1" x14ac:dyDescent="0.25"/>
    <row r="388" ht="24.95" customHeight="1" x14ac:dyDescent="0.25"/>
    <row r="389" ht="24.95" customHeight="1" x14ac:dyDescent="0.25"/>
    <row r="390" ht="24.95" customHeight="1" x14ac:dyDescent="0.25"/>
    <row r="391" ht="24.95" customHeight="1" x14ac:dyDescent="0.25"/>
    <row r="392" ht="24.95" customHeight="1" x14ac:dyDescent="0.25"/>
    <row r="393" ht="24.95" customHeight="1" x14ac:dyDescent="0.25"/>
    <row r="394" ht="24.95" customHeight="1" x14ac:dyDescent="0.25"/>
    <row r="395" ht="24.95" customHeight="1" x14ac:dyDescent="0.25"/>
    <row r="396" ht="24.95" customHeight="1" x14ac:dyDescent="0.25"/>
    <row r="397" ht="24.95" customHeight="1" x14ac:dyDescent="0.25"/>
    <row r="398" ht="24.95" customHeight="1" x14ac:dyDescent="0.25"/>
    <row r="399" ht="24.95" customHeight="1" x14ac:dyDescent="0.25"/>
    <row r="400" ht="24.95" customHeight="1" x14ac:dyDescent="0.25"/>
    <row r="401" ht="24.95" customHeight="1" x14ac:dyDescent="0.25"/>
    <row r="402" ht="24.95" customHeight="1" x14ac:dyDescent="0.25"/>
    <row r="403" ht="24.95" customHeight="1" x14ac:dyDescent="0.25"/>
    <row r="404" ht="24.95" customHeight="1" x14ac:dyDescent="0.25"/>
    <row r="405" ht="24.95" customHeight="1" x14ac:dyDescent="0.25"/>
    <row r="406" ht="24.95" customHeight="1" x14ac:dyDescent="0.25"/>
    <row r="407" ht="24.95" customHeight="1" x14ac:dyDescent="0.25"/>
    <row r="408" ht="24.95" customHeight="1" x14ac:dyDescent="0.25"/>
    <row r="409" ht="24.95" customHeight="1" x14ac:dyDescent="0.25"/>
    <row r="410" ht="24.95" customHeight="1" x14ac:dyDescent="0.25"/>
    <row r="411" ht="24.95" customHeight="1" x14ac:dyDescent="0.25"/>
    <row r="412" ht="24.95" customHeight="1" x14ac:dyDescent="0.25"/>
    <row r="413" ht="24.95" customHeight="1" x14ac:dyDescent="0.25"/>
    <row r="414" ht="24.95" customHeight="1" x14ac:dyDescent="0.25"/>
    <row r="415" ht="24.95" customHeight="1" x14ac:dyDescent="0.25"/>
    <row r="416" ht="24.95" customHeight="1" x14ac:dyDescent="0.25"/>
    <row r="417" ht="24.95" customHeight="1" x14ac:dyDescent="0.25"/>
    <row r="418" ht="24.95" customHeight="1" x14ac:dyDescent="0.25"/>
    <row r="419" ht="24.95" customHeight="1" x14ac:dyDescent="0.25"/>
    <row r="420" ht="24.95" customHeight="1" x14ac:dyDescent="0.25"/>
    <row r="421" ht="24.95" customHeight="1" x14ac:dyDescent="0.25"/>
    <row r="422" ht="24.95" customHeight="1" x14ac:dyDescent="0.25"/>
    <row r="423" ht="24.95" customHeight="1" x14ac:dyDescent="0.25"/>
    <row r="424" ht="24.95" customHeight="1" x14ac:dyDescent="0.25"/>
    <row r="425" ht="24.95" customHeight="1" x14ac:dyDescent="0.25"/>
    <row r="426" ht="24.95" customHeight="1" x14ac:dyDescent="0.25"/>
    <row r="427" ht="24.95" customHeight="1" x14ac:dyDescent="0.25"/>
    <row r="428" ht="24.95" customHeight="1" x14ac:dyDescent="0.25"/>
    <row r="429" ht="24.95" customHeight="1" x14ac:dyDescent="0.25"/>
    <row r="430" ht="24.95" customHeight="1" x14ac:dyDescent="0.25"/>
    <row r="431" ht="24.95" customHeight="1" x14ac:dyDescent="0.25"/>
    <row r="432" ht="24.95" customHeight="1" x14ac:dyDescent="0.25"/>
    <row r="433" ht="24.95" customHeight="1" x14ac:dyDescent="0.25"/>
    <row r="434" ht="24.95" customHeight="1" x14ac:dyDescent="0.25"/>
    <row r="435" ht="24.95" customHeight="1" x14ac:dyDescent="0.25"/>
    <row r="436" ht="24.95" customHeight="1" x14ac:dyDescent="0.25"/>
    <row r="437" ht="24.95" customHeight="1" x14ac:dyDescent="0.25"/>
    <row r="438" ht="24.95" customHeight="1" x14ac:dyDescent="0.25"/>
    <row r="439" ht="24.95" customHeight="1" x14ac:dyDescent="0.25"/>
    <row r="440" ht="24.95" customHeight="1" x14ac:dyDescent="0.25"/>
    <row r="441" ht="24.95" customHeight="1" x14ac:dyDescent="0.25"/>
    <row r="442" ht="24.95" customHeight="1" x14ac:dyDescent="0.25"/>
    <row r="443" ht="24.95" customHeight="1" x14ac:dyDescent="0.25"/>
    <row r="444" ht="24.95" customHeight="1" x14ac:dyDescent="0.25"/>
    <row r="445" ht="24.95" customHeight="1" x14ac:dyDescent="0.25"/>
    <row r="446" ht="24.95" customHeight="1" x14ac:dyDescent="0.25"/>
    <row r="447" ht="24.95" customHeight="1" x14ac:dyDescent="0.25"/>
    <row r="448" ht="24.95" customHeight="1" x14ac:dyDescent="0.25"/>
    <row r="449" ht="24.95" customHeight="1" x14ac:dyDescent="0.25"/>
    <row r="450" ht="24.95" customHeight="1" x14ac:dyDescent="0.25"/>
    <row r="451" ht="24.95" customHeight="1" x14ac:dyDescent="0.25"/>
    <row r="452" ht="24.95" customHeight="1" x14ac:dyDescent="0.25"/>
    <row r="453" ht="24.95" customHeight="1" x14ac:dyDescent="0.25"/>
    <row r="454" ht="24.95" customHeight="1" x14ac:dyDescent="0.25"/>
    <row r="455" ht="24.95" customHeight="1" x14ac:dyDescent="0.25"/>
    <row r="456" ht="24.95" customHeight="1" x14ac:dyDescent="0.25"/>
    <row r="457" ht="24.95" customHeight="1" x14ac:dyDescent="0.25"/>
    <row r="458" ht="24.95" customHeight="1" x14ac:dyDescent="0.25"/>
    <row r="459" ht="24.95" customHeight="1" x14ac:dyDescent="0.25"/>
    <row r="460" ht="24.95" customHeight="1" x14ac:dyDescent="0.25"/>
    <row r="461" ht="24.95" customHeight="1" x14ac:dyDescent="0.25"/>
    <row r="462" ht="24.95" customHeight="1" x14ac:dyDescent="0.25"/>
    <row r="463" ht="24.95" customHeight="1" x14ac:dyDescent="0.25"/>
    <row r="464" ht="24.95" customHeight="1" x14ac:dyDescent="0.25"/>
    <row r="465" ht="24.95" customHeight="1" x14ac:dyDescent="0.25"/>
    <row r="466" ht="24.95" customHeight="1" x14ac:dyDescent="0.25"/>
    <row r="467" ht="24.95" customHeight="1" x14ac:dyDescent="0.25"/>
    <row r="468" ht="24.95" customHeight="1" x14ac:dyDescent="0.25"/>
    <row r="469" ht="24.95" customHeight="1" x14ac:dyDescent="0.25"/>
    <row r="470" ht="24.95" customHeight="1" x14ac:dyDescent="0.25"/>
    <row r="471" ht="24.95" customHeight="1" x14ac:dyDescent="0.25"/>
    <row r="472" ht="24.95" customHeight="1" x14ac:dyDescent="0.25"/>
    <row r="473" ht="24.95" customHeight="1" x14ac:dyDescent="0.25"/>
    <row r="474" ht="24.95" customHeight="1" x14ac:dyDescent="0.25"/>
    <row r="475" ht="24.95" customHeight="1" x14ac:dyDescent="0.25"/>
    <row r="476" ht="24.95" customHeight="1" x14ac:dyDescent="0.25"/>
    <row r="477" ht="24.95" customHeight="1" x14ac:dyDescent="0.25"/>
    <row r="478" ht="24.95" customHeight="1" x14ac:dyDescent="0.25"/>
    <row r="479" ht="24.95" customHeight="1" x14ac:dyDescent="0.25"/>
    <row r="480" ht="24.95" customHeight="1" x14ac:dyDescent="0.25"/>
    <row r="481" ht="24.95" customHeight="1" x14ac:dyDescent="0.25"/>
    <row r="482" ht="24.95" customHeight="1" x14ac:dyDescent="0.25"/>
    <row r="483" ht="24.95" customHeight="1" x14ac:dyDescent="0.25"/>
    <row r="484" ht="24.95" customHeight="1" x14ac:dyDescent="0.25"/>
    <row r="485" ht="24.95" customHeight="1" x14ac:dyDescent="0.25"/>
    <row r="486" ht="24.95" customHeight="1" x14ac:dyDescent="0.25"/>
    <row r="487" ht="24.95" customHeight="1" x14ac:dyDescent="0.25"/>
    <row r="488" ht="24.95" customHeight="1" x14ac:dyDescent="0.25"/>
    <row r="489" ht="24.95" customHeight="1" x14ac:dyDescent="0.25"/>
    <row r="490" ht="24.95" customHeight="1" x14ac:dyDescent="0.25"/>
    <row r="491" ht="24.95" customHeight="1" x14ac:dyDescent="0.25"/>
    <row r="492" ht="24.95" customHeight="1" x14ac:dyDescent="0.25"/>
    <row r="493" ht="24.95" customHeight="1" x14ac:dyDescent="0.25"/>
    <row r="494" ht="24.95" customHeight="1" x14ac:dyDescent="0.25"/>
    <row r="495" ht="24.95" customHeight="1" x14ac:dyDescent="0.25"/>
    <row r="496" ht="24.95" customHeight="1" x14ac:dyDescent="0.25"/>
    <row r="497" ht="24.95" customHeight="1" x14ac:dyDescent="0.25"/>
    <row r="498" ht="24.95" customHeight="1" x14ac:dyDescent="0.25"/>
    <row r="499" ht="24.95" customHeight="1" x14ac:dyDescent="0.25"/>
    <row r="500" ht="24.95" customHeight="1" x14ac:dyDescent="0.25"/>
    <row r="501" ht="24.95" customHeight="1" x14ac:dyDescent="0.25"/>
    <row r="502" ht="24.95" customHeight="1" x14ac:dyDescent="0.25"/>
    <row r="503" ht="24.95" customHeight="1" x14ac:dyDescent="0.25"/>
    <row r="504" ht="24.95" customHeight="1" x14ac:dyDescent="0.25"/>
    <row r="505" ht="24.95" customHeight="1" x14ac:dyDescent="0.25"/>
    <row r="506" ht="24.95" customHeight="1" x14ac:dyDescent="0.25"/>
    <row r="507" ht="24.95" customHeight="1" x14ac:dyDescent="0.25"/>
    <row r="508" ht="24.95" customHeight="1" x14ac:dyDescent="0.25"/>
    <row r="509" ht="24.95" customHeight="1" x14ac:dyDescent="0.25"/>
    <row r="510" ht="24.95" customHeight="1" x14ac:dyDescent="0.25"/>
    <row r="511" ht="24.95" customHeight="1" x14ac:dyDescent="0.25"/>
    <row r="512" ht="24.95" customHeight="1" x14ac:dyDescent="0.25"/>
  </sheetData>
  <printOptions horizontalCentered="1" gridLines="1"/>
  <pageMargins left="0" right="0" top="0.74803149606299213" bottom="0.74803149606299213" header="0.31496062992125984" footer="0.31496062992125984"/>
  <pageSetup paperSize="9" scale="95" orientation="portrait" r:id="rId1"/>
  <headerFooter>
    <oddFooter xml:space="preserve">&amp;RStrana &amp;P z &amp;N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Krycí list</vt:lpstr>
      <vt:lpstr>Rekap.</vt:lpstr>
      <vt:lpstr>Výkaz výmer</vt:lpstr>
      <vt:lpstr>'Rekap 23618'!Názvy_tlače</vt:lpstr>
      <vt:lpstr>'Výkaz výmer'!Názvy_tlače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Valéria Jaseňáková</dc:creator>
  <cp:lastModifiedBy>Valéria Jaseňáková</cp:lastModifiedBy>
  <cp:lastPrinted>2017-06-09T06:15:56Z</cp:lastPrinted>
  <dcterms:created xsi:type="dcterms:W3CDTF">2016-07-14T07:23:14Z</dcterms:created>
  <dcterms:modified xsi:type="dcterms:W3CDTF">2018-09-24T07:45:22Z</dcterms:modified>
</cp:coreProperties>
</file>